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C:\Doyle\IALA\EEP\ENG6 2017-03-27\Output\"/>
    </mc:Choice>
  </mc:AlternateContent>
  <bookViews>
    <workbookView xWindow="7635" yWindow="-15" windowWidth="7575" windowHeight="5693" activeTab="1"/>
  </bookViews>
  <sheets>
    <sheet name="Info" sheetId="4" r:id="rId1"/>
    <sheet name="simulation" sheetId="5" r:id="rId2"/>
    <sheet name="radiation &amp; duration of night" sheetId="6" r:id="rId3"/>
  </sheets>
  <definedNames>
    <definedName name="_xlnm.Print_Area" localSheetId="1">simulation!$A$1:$Q$32</definedName>
  </definedNames>
  <calcPr calcId="152511"/>
</workbook>
</file>

<file path=xl/calcChain.xml><?xml version="1.0" encoding="utf-8"?>
<calcChain xmlns="http://schemas.openxmlformats.org/spreadsheetml/2006/main">
  <c r="U21" i="5" l="1"/>
  <c r="D4" i="5" l="1"/>
  <c r="H4" i="5"/>
  <c r="B4" i="5" l="1"/>
  <c r="S18" i="5" l="1"/>
  <c r="T21" i="5"/>
  <c r="F21" i="5"/>
  <c r="A22" i="5"/>
  <c r="U22" i="5" s="1"/>
  <c r="B21" i="5" l="1"/>
  <c r="A23" i="5"/>
  <c r="T23" i="5" s="1"/>
  <c r="B23" i="5" s="1"/>
  <c r="D23" i="5" s="1"/>
  <c r="T22" i="5"/>
  <c r="B22" i="5" s="1"/>
  <c r="B34" i="5" s="1"/>
  <c r="D34" i="5" s="1"/>
  <c r="S22" i="5"/>
  <c r="S21" i="5"/>
  <c r="B33" i="5" l="1"/>
  <c r="D33" i="5" s="1"/>
  <c r="D21" i="5"/>
  <c r="D22" i="5"/>
  <c r="B35" i="5"/>
  <c r="D35" i="5" s="1"/>
  <c r="A24" i="5"/>
  <c r="S24" i="5" s="1"/>
  <c r="U23" i="5"/>
  <c r="S23" i="5"/>
  <c r="A25" i="5" l="1"/>
  <c r="S25" i="5" s="1"/>
  <c r="T24" i="5"/>
  <c r="B24" i="5" s="1"/>
  <c r="B36" i="5" s="1"/>
  <c r="D36" i="5" s="1"/>
  <c r="U24" i="5"/>
  <c r="T25" i="5" l="1"/>
  <c r="B25" i="5" s="1"/>
  <c r="D25" i="5" s="1"/>
  <c r="A26" i="5"/>
  <c r="S26" i="5" s="1"/>
  <c r="D24" i="5"/>
  <c r="U25" i="5"/>
  <c r="A27" i="5"/>
  <c r="S27" i="5" s="1"/>
  <c r="U26" i="5" l="1"/>
  <c r="B37" i="5"/>
  <c r="D37" i="5" s="1"/>
  <c r="T26" i="5"/>
  <c r="B26" i="5" s="1"/>
  <c r="B38" i="5" s="1"/>
  <c r="D38" i="5" s="1"/>
  <c r="T27" i="5"/>
  <c r="B27" i="5" s="1"/>
  <c r="U27" i="5"/>
  <c r="A28" i="5"/>
  <c r="S28" i="5" s="1"/>
  <c r="D26" i="5" l="1"/>
  <c r="B39" i="5"/>
  <c r="D39" i="5" s="1"/>
  <c r="D27" i="5"/>
  <c r="T28" i="5"/>
  <c r="B28" i="5" s="1"/>
  <c r="U28" i="5"/>
  <c r="A29" i="5"/>
  <c r="S29" i="5" s="1"/>
  <c r="B40" i="5" l="1"/>
  <c r="D40" i="5" s="1"/>
  <c r="D28" i="5"/>
  <c r="U29" i="5"/>
  <c r="T29" i="5"/>
  <c r="B29" i="5" s="1"/>
  <c r="A30" i="5"/>
  <c r="S30" i="5" s="1"/>
  <c r="B41" i="5" l="1"/>
  <c r="D41" i="5" s="1"/>
  <c r="D29" i="5"/>
  <c r="U30" i="5"/>
  <c r="T30" i="5"/>
  <c r="B30" i="5" s="1"/>
  <c r="A31" i="5"/>
  <c r="S31" i="5" s="1"/>
  <c r="B42" i="5" l="1"/>
  <c r="D42" i="5" s="1"/>
  <c r="D30" i="5"/>
  <c r="T31" i="5"/>
  <c r="B31" i="5" s="1"/>
  <c r="U31" i="5"/>
  <c r="A32" i="5"/>
  <c r="S32" i="5" s="1"/>
  <c r="B43" i="5" l="1"/>
  <c r="D43" i="5" s="1"/>
  <c r="D31" i="5"/>
  <c r="T32" i="5"/>
  <c r="B32" i="5" s="1"/>
  <c r="U32" i="5"/>
  <c r="A33" i="5"/>
  <c r="S33" i="5" s="1"/>
  <c r="U33" i="5" l="1"/>
  <c r="C32" i="5" s="1"/>
  <c r="C44" i="5" s="1"/>
  <c r="B44" i="5"/>
  <c r="D44" i="5" s="1"/>
  <c r="D32" i="5"/>
  <c r="A34" i="5"/>
  <c r="S34" i="5" s="1"/>
  <c r="C21" i="5" l="1"/>
  <c r="C22" i="5"/>
  <c r="C34" i="5" s="1"/>
  <c r="C23" i="5"/>
  <c r="C35" i="5" s="1"/>
  <c r="C24" i="5"/>
  <c r="C36" i="5" s="1"/>
  <c r="C25" i="5"/>
  <c r="C37" i="5" s="1"/>
  <c r="C27" i="5"/>
  <c r="C39" i="5" s="1"/>
  <c r="C26" i="5"/>
  <c r="C38" i="5" s="1"/>
  <c r="C28" i="5"/>
  <c r="C40" i="5" s="1"/>
  <c r="C29" i="5"/>
  <c r="C41" i="5" s="1"/>
  <c r="C30" i="5"/>
  <c r="C42" i="5" s="1"/>
  <c r="C31" i="5"/>
  <c r="C43" i="5" s="1"/>
  <c r="A35" i="5"/>
  <c r="S35" i="5" s="1"/>
  <c r="C33" i="5" l="1"/>
  <c r="E24" i="5" s="1"/>
  <c r="A36" i="5"/>
  <c r="S36" i="5" s="1"/>
  <c r="E21" i="5" l="1"/>
  <c r="G21" i="5" s="1"/>
  <c r="F22" i="5" s="1"/>
  <c r="E27" i="5"/>
  <c r="E30" i="5"/>
  <c r="E32" i="5"/>
  <c r="E31" i="5"/>
  <c r="E29" i="5"/>
  <c r="E23" i="5"/>
  <c r="E22" i="5"/>
  <c r="E33" i="5"/>
  <c r="E28" i="5"/>
  <c r="E35" i="5"/>
  <c r="E25" i="5"/>
  <c r="E26" i="5"/>
  <c r="E34" i="5"/>
  <c r="E36" i="5"/>
  <c r="A37" i="5"/>
  <c r="S37" i="5" s="1"/>
  <c r="H22" i="5" l="1"/>
  <c r="G22" i="5"/>
  <c r="F23" i="5" s="1"/>
  <c r="G23" i="5" s="1"/>
  <c r="F24" i="5" s="1"/>
  <c r="H21" i="5"/>
  <c r="E37" i="5"/>
  <c r="A38" i="5"/>
  <c r="S38" i="5" s="1"/>
  <c r="H23" i="5"/>
  <c r="G24" i="5" l="1"/>
  <c r="F25" i="5" s="1"/>
  <c r="H24" i="5"/>
  <c r="A39" i="5"/>
  <c r="S39" i="5" s="1"/>
  <c r="E38" i="5"/>
  <c r="E39" i="5" l="1"/>
  <c r="A40" i="5"/>
  <c r="S40" i="5" s="1"/>
  <c r="G25" i="5"/>
  <c r="F26" i="5" s="1"/>
  <c r="H25" i="5"/>
  <c r="H26" i="5" l="1"/>
  <c r="G26" i="5"/>
  <c r="F27" i="5" s="1"/>
  <c r="E40" i="5"/>
  <c r="A41" i="5"/>
  <c r="S41" i="5" s="1"/>
  <c r="H27" i="5" l="1"/>
  <c r="G27" i="5"/>
  <c r="F28" i="5" s="1"/>
  <c r="A42" i="5"/>
  <c r="S42" i="5" s="1"/>
  <c r="E41" i="5"/>
  <c r="A43" i="5" l="1"/>
  <c r="S43" i="5" s="1"/>
  <c r="E42" i="5"/>
  <c r="H28" i="5"/>
  <c r="G28" i="5"/>
  <c r="F29" i="5" s="1"/>
  <c r="H29" i="5" l="1"/>
  <c r="G29" i="5"/>
  <c r="F30" i="5" s="1"/>
  <c r="E43" i="5"/>
  <c r="A44" i="5"/>
  <c r="S44" i="5" l="1"/>
  <c r="E44" i="5" s="1"/>
  <c r="H30" i="5"/>
  <c r="G30" i="5"/>
  <c r="F31" i="5" s="1"/>
  <c r="G31" i="5" l="1"/>
  <c r="F32" i="5" s="1"/>
  <c r="H31" i="5"/>
  <c r="H32" i="5" l="1"/>
  <c r="G32" i="5"/>
  <c r="F33" i="5" s="1"/>
  <c r="H33" i="5" l="1"/>
  <c r="G33" i="5"/>
  <c r="F34" i="5" s="1"/>
  <c r="G34" i="5" l="1"/>
  <c r="F35" i="5" s="1"/>
  <c r="H34" i="5"/>
  <c r="G35" i="5" l="1"/>
  <c r="F36" i="5" s="1"/>
  <c r="H35" i="5"/>
  <c r="H36" i="5" l="1"/>
  <c r="G36" i="5"/>
  <c r="F37" i="5" s="1"/>
  <c r="H37" i="5" l="1"/>
  <c r="G37" i="5"/>
  <c r="F38" i="5" s="1"/>
  <c r="G38" i="5" l="1"/>
  <c r="F39" i="5" s="1"/>
  <c r="H38" i="5"/>
  <c r="H39" i="5" l="1"/>
  <c r="G39" i="5"/>
  <c r="F40" i="5" s="1"/>
  <c r="G40" i="5" l="1"/>
  <c r="F41" i="5" s="1"/>
  <c r="H40" i="5"/>
  <c r="H41" i="5" l="1"/>
  <c r="G41" i="5"/>
  <c r="F42" i="5" s="1"/>
  <c r="G42" i="5" l="1"/>
  <c r="F43" i="5" s="1"/>
  <c r="H42" i="5"/>
  <c r="G43" i="5" l="1"/>
  <c r="F44" i="5" s="1"/>
  <c r="H43" i="5"/>
  <c r="G44" i="5" l="1"/>
  <c r="H44" i="5"/>
  <c r="B17" i="5" s="1"/>
</calcChain>
</file>

<file path=xl/comments1.xml><?xml version="1.0" encoding="utf-8"?>
<comments xmlns="http://schemas.openxmlformats.org/spreadsheetml/2006/main">
  <authors>
    <author>junterderweide</author>
    <author>Unterderweide, Jörg</author>
  </authors>
  <commentList>
    <comment ref="B3" authorId="0" shapeId="0">
      <text>
        <r>
          <rPr>
            <b/>
            <sz val="10"/>
            <color indexed="81"/>
            <rFont val="Tahoma"/>
            <family val="2"/>
          </rPr>
          <t xml:space="preserve">Description or name
</t>
        </r>
        <r>
          <rPr>
            <sz val="10"/>
            <color indexed="81"/>
            <rFont val="Tahoma"/>
            <family val="2"/>
          </rPr>
          <t>of the calculated system.</t>
        </r>
      </text>
    </comment>
    <comment ref="F4" authorId="0" shapeId="0">
      <text>
        <r>
          <rPr>
            <b/>
            <sz val="10"/>
            <color indexed="81"/>
            <rFont val="Tahoma"/>
            <family val="2"/>
          </rPr>
          <t xml:space="preserve">Location
</t>
        </r>
        <r>
          <rPr>
            <sz val="10"/>
            <color indexed="81"/>
            <rFont val="Tahoma"/>
            <family val="2"/>
          </rPr>
          <t>If data is available in the "radiation &amp; duration of night" sheet, locations can be chosen here and radiation data will be transferred to the input areas.</t>
        </r>
      </text>
    </comment>
    <comment ref="B5" authorId="0" shapeId="0">
      <text>
        <r>
          <rPr>
            <b/>
            <sz val="10"/>
            <color indexed="81"/>
            <rFont val="Tahoma"/>
            <family val="2"/>
          </rPr>
          <t xml:space="preserve">Deduction for ageing
</t>
        </r>
        <r>
          <rPr>
            <sz val="10"/>
            <color indexed="81"/>
            <rFont val="Tahoma"/>
            <family val="2"/>
          </rPr>
          <t>Ageing of solar panels causes a reduction of efficiency. To make sure that the system delivers the needed energy even in the last year of lifecycle this value is needed (e.g. 1% per year causes in case of 20 years usage ~20% deduction)</t>
        </r>
      </text>
    </comment>
    <comment ref="B6" authorId="0" shapeId="0">
      <text>
        <r>
          <rPr>
            <b/>
            <sz val="10"/>
            <color indexed="81"/>
            <rFont val="Tahoma"/>
            <family val="2"/>
          </rPr>
          <t xml:space="preserve">Voltage [V]
</t>
        </r>
        <r>
          <rPr>
            <sz val="10"/>
            <color indexed="81"/>
            <rFont val="Tahoma"/>
            <family val="2"/>
          </rPr>
          <t>often 12V, sometimes 6V or 24V. Keep in mind that the U</t>
        </r>
        <r>
          <rPr>
            <vertAlign val="subscript"/>
            <sz val="10"/>
            <color indexed="81"/>
            <rFont val="Tahoma"/>
            <family val="2"/>
          </rPr>
          <t>MPP</t>
        </r>
        <r>
          <rPr>
            <sz val="10"/>
            <color indexed="81"/>
            <rFont val="Tahoma"/>
            <family val="2"/>
          </rPr>
          <t xml:space="preserve"> value corresponds to this value.</t>
        </r>
      </text>
    </comment>
    <comment ref="B7" authorId="0" shapeId="0">
      <text>
        <r>
          <rPr>
            <b/>
            <sz val="10"/>
            <color indexed="81"/>
            <rFont val="Tahoma"/>
            <family val="2"/>
          </rPr>
          <t>Voltage in the Maximum Power Point [V]</t>
        </r>
        <r>
          <rPr>
            <sz val="10"/>
            <color indexed="81"/>
            <rFont val="Tahoma"/>
            <family val="2"/>
          </rPr>
          <t xml:space="preserve">
e.g. 16V..21V for a 12 Volt system. The better the solar panels are the lower is the voltage in U</t>
        </r>
        <r>
          <rPr>
            <vertAlign val="subscript"/>
            <sz val="10"/>
            <color indexed="81"/>
            <rFont val="Tahoma"/>
            <family val="2"/>
          </rPr>
          <t>MPP</t>
        </r>
        <r>
          <rPr>
            <sz val="10"/>
            <color indexed="81"/>
            <rFont val="Tahoma"/>
            <family val="2"/>
          </rPr>
          <t>.</t>
        </r>
      </text>
    </comment>
    <comment ref="B8" authorId="0" shapeId="0">
      <text>
        <r>
          <rPr>
            <b/>
            <sz val="10"/>
            <color indexed="81"/>
            <rFont val="Tahoma"/>
            <family val="2"/>
          </rPr>
          <t>Power [W</t>
        </r>
        <r>
          <rPr>
            <b/>
            <vertAlign val="subscript"/>
            <sz val="10"/>
            <color indexed="81"/>
            <rFont val="Tahoma"/>
            <family val="2"/>
          </rPr>
          <t>peak</t>
        </r>
        <r>
          <rPr>
            <b/>
            <sz val="10"/>
            <color indexed="81"/>
            <rFont val="Tahoma"/>
            <family val="2"/>
          </rPr>
          <t>]</t>
        </r>
        <r>
          <rPr>
            <sz val="10"/>
            <color indexed="81"/>
            <rFont val="Tahoma"/>
            <family val="2"/>
          </rPr>
          <t xml:space="preserve">
of the system in the Maximum Power Point added over all panels in case of solar radiation of 1000W/m²</t>
        </r>
      </text>
    </comment>
    <comment ref="B9" authorId="0" shapeId="0">
      <text>
        <r>
          <rPr>
            <b/>
            <sz val="10"/>
            <color indexed="81"/>
            <rFont val="Tahoma"/>
            <family val="2"/>
          </rPr>
          <t>Reductionfactor for the Orientation of the solar panels</t>
        </r>
        <r>
          <rPr>
            <sz val="10"/>
            <color indexed="81"/>
            <rFont val="Tahoma"/>
            <family val="2"/>
          </rPr>
          <t xml:space="preserve">
"1" for all panels in south direction
"0,7" for 4 panels in 4 directions (result of measures)</t>
        </r>
      </text>
    </comment>
    <comment ref="B10" authorId="0" shapeId="0">
      <text>
        <r>
          <rPr>
            <b/>
            <sz val="10"/>
            <color indexed="81"/>
            <rFont val="Tahoma"/>
            <family val="2"/>
          </rPr>
          <t>Power consumtion [W]</t>
        </r>
        <r>
          <rPr>
            <sz val="10"/>
            <color indexed="81"/>
            <rFont val="Tahoma"/>
            <family val="2"/>
          </rPr>
          <t xml:space="preserve">
of lantern during night hours</t>
        </r>
      </text>
    </comment>
    <comment ref="F10" authorId="0" shapeId="0">
      <text>
        <r>
          <rPr>
            <b/>
            <sz val="10"/>
            <color indexed="81"/>
            <rFont val="Tahoma"/>
            <family val="2"/>
          </rPr>
          <t>Powerconsumtion [W]</t>
        </r>
        <r>
          <rPr>
            <sz val="10"/>
            <color indexed="81"/>
            <rFont val="Tahoma"/>
            <family val="2"/>
          </rPr>
          <t xml:space="preserve">
of lantern during day hours</t>
        </r>
      </text>
    </comment>
    <comment ref="B11" authorId="0" shapeId="0">
      <text>
        <r>
          <rPr>
            <b/>
            <sz val="10"/>
            <color indexed="81"/>
            <rFont val="Tahoma"/>
            <family val="2"/>
          </rPr>
          <t xml:space="preserve">Duty Cycle [%] 
</t>
        </r>
        <r>
          <rPr>
            <sz val="10"/>
            <color indexed="81"/>
            <rFont val="Tahoma"/>
            <family val="2"/>
          </rPr>
          <t xml:space="preserve">(always choose the worst case) e.g. </t>
        </r>
        <r>
          <rPr>
            <b/>
            <sz val="10"/>
            <color indexed="81"/>
            <rFont val="Tahoma"/>
            <family val="2"/>
          </rPr>
          <t xml:space="preserve">
</t>
        </r>
        <r>
          <rPr>
            <sz val="10"/>
            <color indexed="81"/>
            <rFont val="Tahoma"/>
            <family val="2"/>
          </rPr>
          <t>1 sec on and 2 sec off is 30%
1 sec on and 1 sec off is 50%
8 sec on and 2 sec off is 80% 
In case of incandecent lamp be aware to choose switching times not lighting times.</t>
        </r>
      </text>
    </comment>
    <comment ref="B12" authorId="0" shapeId="0">
      <text>
        <r>
          <rPr>
            <b/>
            <sz val="10"/>
            <color indexed="81"/>
            <rFont val="Tahoma"/>
            <family val="2"/>
          </rPr>
          <t xml:space="preserve">switch-level [hours, decimal]
</t>
        </r>
        <r>
          <rPr>
            <sz val="10"/>
            <color indexed="81"/>
            <rFont val="Tahoma"/>
            <family val="2"/>
          </rPr>
          <t xml:space="preserve">e.g. 0,5 means that the system starts working half an hour before sunset and stopps working half an hour after sunrise. </t>
        </r>
      </text>
    </comment>
    <comment ref="B13" authorId="0" shapeId="0">
      <text>
        <r>
          <rPr>
            <b/>
            <sz val="10"/>
            <color indexed="81"/>
            <rFont val="Tahoma"/>
            <family val="2"/>
          </rPr>
          <t>Power [W]</t>
        </r>
        <r>
          <rPr>
            <sz val="10"/>
            <color indexed="81"/>
            <rFont val="Tahoma"/>
            <family val="2"/>
          </rPr>
          <t xml:space="preserve">
permanent needed e.g. for charge regulator, AIS Components, GPS, Racon ...</t>
        </r>
      </text>
    </comment>
    <comment ref="B14" authorId="0" shapeId="0">
      <text>
        <r>
          <rPr>
            <b/>
            <sz val="10"/>
            <color indexed="81"/>
            <rFont val="Tahoma"/>
            <family val="2"/>
          </rPr>
          <t xml:space="preserve">Capacity of Batteries [Ah]
</t>
        </r>
        <r>
          <rPr>
            <sz val="10"/>
            <color indexed="81"/>
            <rFont val="Tahoma"/>
            <family val="2"/>
          </rPr>
          <t>based on a permanent discharging current for 100 hours discharging</t>
        </r>
      </text>
    </comment>
    <comment ref="B16" authorId="0" shapeId="0">
      <text>
        <r>
          <rPr>
            <b/>
            <sz val="10"/>
            <color indexed="81"/>
            <rFont val="Tahoma"/>
            <family val="2"/>
          </rPr>
          <t xml:space="preserve"> (round trip efficiency)</t>
        </r>
      </text>
    </comment>
    <comment ref="B17" authorId="0" shapeId="0">
      <text>
        <r>
          <rPr>
            <sz val="10"/>
            <color indexed="81"/>
            <rFont val="Tahoma"/>
            <family val="2"/>
          </rPr>
          <t>Result of the calculation is the</t>
        </r>
        <r>
          <rPr>
            <b/>
            <sz val="10"/>
            <color indexed="81"/>
            <rFont val="Tahoma"/>
            <family val="2"/>
          </rPr>
          <t xml:space="preserve"> number of days without energy gain:</t>
        </r>
        <r>
          <rPr>
            <sz val="10"/>
            <color indexed="81"/>
            <rFont val="Tahoma"/>
            <family val="2"/>
          </rPr>
          <t xml:space="preserve">
Depending on the range of variation of solar radiation, values of 20 to 40 days might be good</t>
        </r>
      </text>
    </comment>
    <comment ref="B18" authorId="0" shapeId="0">
      <text>
        <r>
          <rPr>
            <b/>
            <sz val="10"/>
            <color indexed="81"/>
            <rFont val="Tahoma"/>
            <family val="2"/>
          </rPr>
          <t>Radiation [kWh/m²] per day</t>
        </r>
        <r>
          <rPr>
            <sz val="10"/>
            <color indexed="81"/>
            <rFont val="Tahoma"/>
            <family val="2"/>
          </rPr>
          <t xml:space="preserve">
This data is copied from the "radiation &amp; duration of night" sheet according to the selected location (see cell F4) in this table.</t>
        </r>
      </text>
    </comment>
    <comment ref="C18" authorId="1" shapeId="0">
      <text>
        <r>
          <rPr>
            <b/>
            <sz val="9"/>
            <color indexed="81"/>
            <rFont val="Tahoma"/>
            <family val="2"/>
          </rPr>
          <t>Average night hours</t>
        </r>
        <r>
          <rPr>
            <sz val="9"/>
            <color indexed="81"/>
            <rFont val="Tahoma"/>
            <family val="2"/>
          </rPr>
          <t xml:space="preserve">
If data is provided at the "radiation &amp; duration of night" sheet, it is copied in that cells according to the selected location (see cell F4) in this table.
Otherwise cells will be filled with calculated night time hours. The calculated hours work in lower latitudes, but get less accurate in higher latitudes.
</t>
        </r>
      </text>
    </comment>
    <comment ref="A21" authorId="0" shapeId="0">
      <text>
        <r>
          <rPr>
            <b/>
            <sz val="10"/>
            <color indexed="81"/>
            <rFont val="Tahoma"/>
            <family val="2"/>
          </rPr>
          <t xml:space="preserve">Date the annual cycle starts with </t>
        </r>
        <r>
          <rPr>
            <sz val="10"/>
            <color indexed="81"/>
            <rFont val="Tahoma"/>
            <family val="2"/>
          </rPr>
          <t>e.g. 15.07.2004
- Please choose a month in time with highest radiation.
- The radiation data in the next column has to correspond with this month.
- The following cells (A22..A32) are calculated automatically with 365/12 days.
- The data is also used for calculation of night duration (= power
   consumption in D21..D32)</t>
        </r>
      </text>
    </comment>
  </commentList>
</comments>
</file>

<file path=xl/sharedStrings.xml><?xml version="1.0" encoding="utf-8"?>
<sst xmlns="http://schemas.openxmlformats.org/spreadsheetml/2006/main" count="147" uniqueCount="113">
  <si>
    <t>System</t>
  </si>
  <si>
    <t>%</t>
  </si>
  <si>
    <t>Volt</t>
  </si>
  <si>
    <t>W</t>
  </si>
  <si>
    <t>Ah</t>
  </si>
  <si>
    <t>April</t>
  </si>
  <si>
    <t>Sizing of Photovolatic-Systems</t>
  </si>
  <si>
    <t>with daylight-control</t>
  </si>
  <si>
    <t>Voltage in the Maximum Power Point</t>
  </si>
  <si>
    <t>Orientation</t>
  </si>
  <si>
    <t>number of days working without energy gain</t>
  </si>
  <si>
    <t>days</t>
  </si>
  <si>
    <t>Days without gain</t>
  </si>
  <si>
    <t>At begin.</t>
  </si>
  <si>
    <t>available</t>
  </si>
  <si>
    <t>At end</t>
  </si>
  <si>
    <t>Days wo. Gain</t>
  </si>
  <si>
    <t>Month of the first year</t>
  </si>
  <si>
    <t>July</t>
  </si>
  <si>
    <t>May</t>
  </si>
  <si>
    <t>June</t>
  </si>
  <si>
    <t>Duty cycle</t>
  </si>
  <si>
    <t>Estimated monthly means of daily global radiation Gm-South on inclinated planes [kWh/m²]</t>
  </si>
  <si>
    <t>°</t>
  </si>
  <si>
    <t>Switch-level</t>
  </si>
  <si>
    <t>h</t>
  </si>
  <si>
    <t>max. useable Cap.</t>
  </si>
  <si>
    <t xml:space="preserve">added hours before dusk and after dawn </t>
  </si>
  <si>
    <t>Deduction for ageing of solarpanels</t>
  </si>
  <si>
    <t>Voltage of the system</t>
  </si>
  <si>
    <t>Power at solar radiation of 1000W/m²</t>
  </si>
  <si>
    <t>Deduction for different panel orientations</t>
  </si>
  <si>
    <r>
      <t>W</t>
    </r>
    <r>
      <rPr>
        <vertAlign val="subscript"/>
        <sz val="10"/>
        <rFont val="Arial"/>
        <family val="2"/>
      </rPr>
      <t>peak</t>
    </r>
  </si>
  <si>
    <r>
      <t>Light Buoy</t>
    </r>
    <r>
      <rPr>
        <sz val="10"/>
        <rFont val="Arial"/>
        <family val="2"/>
      </rPr>
      <t xml:space="preserve"> (2,5m diameter, panel up right 90°)</t>
    </r>
  </si>
  <si>
    <t>kWh/m² daily radiation</t>
  </si>
  <si>
    <t>Energy- gain</t>
  </si>
  <si>
    <t>Energy- consump.</t>
  </si>
  <si>
    <r>
      <t xml:space="preserve">[days] at   </t>
    </r>
    <r>
      <rPr>
        <sz val="10"/>
        <rFont val="Arial"/>
        <family val="2"/>
      </rPr>
      <t>begin of month</t>
    </r>
  </si>
  <si>
    <r>
      <t>Ah C</t>
    </r>
    <r>
      <rPr>
        <vertAlign val="subscript"/>
        <sz val="10"/>
        <rFont val="Arial"/>
        <family val="2"/>
      </rPr>
      <t>100</t>
    </r>
  </si>
  <si>
    <t>Password "IALA"</t>
  </si>
  <si>
    <t>Battery efficiency</t>
  </si>
  <si>
    <t>Lantern load night</t>
  </si>
  <si>
    <t>Lantern load day</t>
  </si>
  <si>
    <t>Continuous load</t>
  </si>
  <si>
    <t>Battery capacity</t>
  </si>
  <si>
    <t>Syatem Voltage</t>
  </si>
  <si>
    <r>
      <t>PV voltage U</t>
    </r>
    <r>
      <rPr>
        <b/>
        <vertAlign val="subscript"/>
        <sz val="10"/>
        <rFont val="Arial"/>
        <family val="2"/>
      </rPr>
      <t>MPP</t>
    </r>
  </si>
  <si>
    <t>PV Power</t>
  </si>
  <si>
    <t>Night on hours</t>
  </si>
  <si>
    <t>1W monitoring, 2W RACON</t>
  </si>
  <si>
    <t>Average night hours</t>
  </si>
  <si>
    <t>hide this column</t>
  </si>
  <si>
    <t>PV Age factor</t>
  </si>
  <si>
    <t>Record of modifications</t>
  </si>
  <si>
    <t>Cells affected</t>
  </si>
  <si>
    <t>Modification</t>
  </si>
  <si>
    <t>D4</t>
  </si>
  <si>
    <t>A33:H44</t>
  </si>
  <si>
    <t>Additional 12 months added; automatically entered from previous year</t>
  </si>
  <si>
    <t>Chart</t>
  </si>
  <si>
    <t>R21:R44</t>
  </si>
  <si>
    <t>Formula for calculating night hours moved from energy consumption column E</t>
  </si>
  <si>
    <t>Correction of error in month calculation method. Add 365.25/12 days instead of 31</t>
  </si>
  <si>
    <t>F21</t>
  </si>
  <si>
    <t>Battery useable capacity starting value error corrected</t>
  </si>
  <si>
    <t>F10</t>
  </si>
  <si>
    <t>Day time load added</t>
  </si>
  <si>
    <t>E21:E44</t>
  </si>
  <si>
    <t>Day time load incorporated.</t>
  </si>
  <si>
    <t>A22:A32</t>
  </si>
  <si>
    <t>Extended to 24 months. Line format trialled. Daily radiation omitted.</t>
  </si>
  <si>
    <t>C21:C44</t>
  </si>
  <si>
    <t>Manual entry option for night time hours</t>
  </si>
  <si>
    <t>Choice between manually entered and calculated night time hours incorporated into formula</t>
  </si>
  <si>
    <t>Lat</t>
  </si>
  <si>
    <t>Long</t>
  </si>
  <si>
    <t>Paris</t>
  </si>
  <si>
    <t>Location</t>
  </si>
  <si>
    <t xml:space="preserve">Latidude Location </t>
  </si>
  <si>
    <t xml:space="preserve">Solar data </t>
  </si>
  <si>
    <t>Night hours list</t>
  </si>
  <si>
    <t>Jan.</t>
  </si>
  <si>
    <t>Feb.</t>
  </si>
  <si>
    <t>Mar.</t>
  </si>
  <si>
    <t>Aug.</t>
  </si>
  <si>
    <t>Sep.</t>
  </si>
  <si>
    <t>Oct.</t>
  </si>
  <si>
    <t>Nov.</t>
  </si>
  <si>
    <t>Dec.</t>
  </si>
  <si>
    <t>Name</t>
  </si>
  <si>
    <t>Optional, estimated monthly means of duration of the night [h]</t>
  </si>
  <si>
    <t>Longtitude added</t>
  </si>
  <si>
    <t>Workshop Koblenz 2017</t>
  </si>
  <si>
    <t>Lat. / Long. / Station</t>
  </si>
  <si>
    <t>Further help will be found in IALA Guideline 1039 Designing Solar Power Systems for Aids to Navigation.</t>
  </si>
  <si>
    <t xml:space="preserve">ENG6 </t>
  </si>
  <si>
    <t>Cells will be filled with calculated night time hours, if no data is found in sheet "radiation &amp; duration of night". The calculated hours work in lower latitudes, but get less accurate in higher latitudes.</t>
  </si>
  <si>
    <t>input cells moved to "radiation &amp; duration of night"</t>
  </si>
  <si>
    <t>B21:B38</t>
  </si>
  <si>
    <t>Sheet</t>
  </si>
  <si>
    <t>simulation</t>
  </si>
  <si>
    <t>B17</t>
  </si>
  <si>
    <t>expanded to a 2 years periode</t>
  </si>
  <si>
    <t xml:space="preserve"> version 31.03.2017</t>
  </si>
  <si>
    <t>LH Mumbles</t>
  </si>
  <si>
    <t>Norderney 90° tilt</t>
  </si>
  <si>
    <t>willl provide further information on how to get solar data from web based sources.</t>
  </si>
  <si>
    <t>This link</t>
  </si>
  <si>
    <t>Further work</t>
  </si>
  <si>
    <t>include auxillary loads, if possible (e.g. fog horn (weather dependent), racon (traffic dependent) ...)</t>
  </si>
  <si>
    <t>separat sheet for printing</t>
  </si>
  <si>
    <t>Check for night time: On high latitudes at long nights (24h) a switchlevel might give a wrong result due to the fact that night time and switchlevel are summed up to a day of more than 24 hours</t>
  </si>
  <si>
    <t>Information on Solar irradiation and duration of night can be obtained from a solar atlas, from the local meteorological office or from various Internet sites.  IALA provides further information on how to acquire that data from public sources in the internet at http://www.iala-aism.org/products-projects/technical-area/calculation-working-tools/solar-sizing-tool.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</si>
</sst>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mmmm"/>
    <numFmt numFmtId="166" formatCode="0.0000"/>
  </numFmts>
  <fonts count="29" x14ac:knownFonts="1">
    <font>
      <sz val="10"/>
      <name val="Arial"/>
    </font>
    <font>
      <b/>
      <sz val="10"/>
      <name val="Arial"/>
      <family val="2"/>
    </font>
    <font>
      <sz val="10"/>
      <name val="Arial"/>
      <family val="2"/>
    </font>
    <font>
      <b/>
      <sz val="10"/>
      <name val="Arial"/>
      <family val="2"/>
    </font>
    <font>
      <sz val="8"/>
      <name val="Arial"/>
      <family val="2"/>
    </font>
    <font>
      <b/>
      <sz val="10"/>
      <color indexed="12"/>
      <name val="Arial"/>
      <family val="2"/>
    </font>
    <font>
      <sz val="10"/>
      <color indexed="12"/>
      <name val="Arial"/>
      <family val="2"/>
    </font>
    <font>
      <sz val="10"/>
      <color indexed="33"/>
      <name val="Arial"/>
      <family val="2"/>
    </font>
    <font>
      <sz val="10"/>
      <name val="Arial"/>
      <family val="2"/>
    </font>
    <font>
      <b/>
      <sz val="10"/>
      <name val="Arial"/>
      <family val="2"/>
    </font>
    <font>
      <b/>
      <sz val="10"/>
      <color indexed="14"/>
      <name val="Arial"/>
      <family val="2"/>
    </font>
    <font>
      <b/>
      <sz val="10"/>
      <color indexed="50"/>
      <name val="Arial"/>
      <family val="2"/>
    </font>
    <font>
      <b/>
      <sz val="10"/>
      <color indexed="10"/>
      <name val="Arial"/>
      <family val="2"/>
    </font>
    <font>
      <b/>
      <sz val="10"/>
      <color indexed="81"/>
      <name val="Tahoma"/>
      <family val="2"/>
    </font>
    <font>
      <sz val="10"/>
      <color indexed="81"/>
      <name val="Tahoma"/>
      <family val="2"/>
    </font>
    <font>
      <b/>
      <vertAlign val="subscript"/>
      <sz val="10"/>
      <color indexed="81"/>
      <name val="Tahoma"/>
      <family val="2"/>
    </font>
    <font>
      <b/>
      <sz val="12"/>
      <name val="Arial"/>
      <family val="2"/>
    </font>
    <font>
      <b/>
      <vertAlign val="subscript"/>
      <sz val="10"/>
      <name val="Arial"/>
      <family val="2"/>
    </font>
    <font>
      <vertAlign val="subscript"/>
      <sz val="10"/>
      <color indexed="81"/>
      <name val="Tahoma"/>
      <family val="2"/>
    </font>
    <font>
      <vertAlign val="subscript"/>
      <sz val="10"/>
      <name val="Arial"/>
      <family val="2"/>
    </font>
    <font>
      <u/>
      <sz val="10"/>
      <color theme="10"/>
      <name val="Arial"/>
      <family val="2"/>
    </font>
    <font>
      <sz val="10"/>
      <color rgb="FFFF0000"/>
      <name val="Arial"/>
      <family val="2"/>
    </font>
    <font>
      <b/>
      <sz val="10"/>
      <color rgb="FFFF0000"/>
      <name val="Arial"/>
      <family val="2"/>
    </font>
    <font>
      <sz val="10"/>
      <name val="MS Sans Serif"/>
    </font>
    <font>
      <sz val="10"/>
      <name val="Calibri"/>
      <family val="2"/>
      <scheme val="minor"/>
    </font>
    <font>
      <sz val="9"/>
      <color indexed="81"/>
      <name val="Tahoma"/>
      <family val="2"/>
    </font>
    <font>
      <b/>
      <sz val="9"/>
      <color indexed="81"/>
      <name val="Tahoma"/>
      <family val="2"/>
    </font>
    <font>
      <sz val="10"/>
      <color theme="0" tint="-0.249977111117893"/>
      <name val="Wingdings 3"/>
      <family val="1"/>
      <charset val="2"/>
    </font>
    <font>
      <sz val="10"/>
      <color theme="1"/>
      <name val="Wingdings 3"/>
      <family val="1"/>
      <charset val="2"/>
    </font>
  </fonts>
  <fills count="9">
    <fill>
      <patternFill patternType="none"/>
    </fill>
    <fill>
      <patternFill patternType="gray125"/>
    </fill>
    <fill>
      <patternFill patternType="solid">
        <fgColor indexed="9"/>
        <bgColor indexed="64"/>
      </patternFill>
    </fill>
    <fill>
      <patternFill patternType="solid">
        <fgColor indexed="26"/>
        <bgColor indexed="50"/>
      </patternFill>
    </fill>
    <fill>
      <patternFill patternType="solid">
        <fgColor indexed="26"/>
        <bgColor indexed="64"/>
      </patternFill>
    </fill>
    <fill>
      <patternFill patternType="solid">
        <fgColor theme="0"/>
        <bgColor indexed="50"/>
      </patternFill>
    </fill>
    <fill>
      <patternFill patternType="solid">
        <fgColor rgb="FFFFFFCC"/>
        <bgColor indexed="64"/>
      </patternFill>
    </fill>
    <fill>
      <patternFill patternType="solid">
        <fgColor theme="0"/>
        <bgColor auto="1"/>
      </patternFill>
    </fill>
    <fill>
      <patternFill patternType="solid">
        <fgColor theme="0" tint="-0.14999847407452621"/>
        <bgColor auto="1"/>
      </patternFill>
    </fill>
  </fills>
  <borders count="25">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20" fillId="0" borderId="0" applyNumberFormat="0" applyFill="0" applyBorder="0" applyAlignment="0" applyProtection="0"/>
    <xf numFmtId="9" fontId="2" fillId="0" borderId="0" applyFont="0" applyFill="0" applyBorder="0" applyAlignment="0" applyProtection="0"/>
    <xf numFmtId="0" fontId="23" fillId="0" borderId="0"/>
  </cellStyleXfs>
  <cellXfs count="135">
    <xf numFmtId="0" fontId="0" fillId="0" borderId="0" xfId="0"/>
    <xf numFmtId="0" fontId="0" fillId="0" borderId="0" xfId="0" applyNumberFormat="1" applyFill="1" applyBorder="1" applyAlignment="1"/>
    <xf numFmtId="0" fontId="0" fillId="0" borderId="0" xfId="0" applyNumberFormat="1" applyFill="1" applyBorder="1" applyAlignment="1">
      <alignment horizontal="left"/>
    </xf>
    <xf numFmtId="0" fontId="3" fillId="0" borderId="0" xfId="0" applyNumberFormat="1" applyFont="1" applyFill="1" applyBorder="1" applyAlignment="1">
      <alignment horizontal="left"/>
    </xf>
    <xf numFmtId="0" fontId="1" fillId="0" borderId="0" xfId="0" applyNumberFormat="1" applyFont="1" applyFill="1" applyBorder="1" applyAlignment="1">
      <alignment horizontal="left"/>
    </xf>
    <xf numFmtId="0" fontId="0" fillId="0" borderId="0" xfId="0" applyNumberFormat="1" applyFill="1"/>
    <xf numFmtId="0" fontId="0" fillId="0" borderId="0" xfId="0" applyNumberFormat="1" applyFill="1" applyBorder="1"/>
    <xf numFmtId="0" fontId="1" fillId="0" borderId="6" xfId="0" applyNumberFormat="1" applyFont="1" applyFill="1" applyBorder="1" applyAlignment="1">
      <alignment horizontal="center"/>
    </xf>
    <xf numFmtId="0" fontId="1" fillId="0" borderId="7" xfId="0" applyNumberFormat="1" applyFont="1" applyFill="1" applyBorder="1" applyAlignment="1">
      <alignment horizontal="center"/>
    </xf>
    <xf numFmtId="0" fontId="0" fillId="0" borderId="0" xfId="0" applyNumberFormat="1" applyFill="1" applyBorder="1" applyAlignment="1">
      <alignment horizontal="center"/>
    </xf>
    <xf numFmtId="0" fontId="0" fillId="0" borderId="0" xfId="0" applyNumberFormat="1" applyFill="1" applyAlignment="1">
      <alignment horizontal="center"/>
    </xf>
    <xf numFmtId="0" fontId="8" fillId="0" borderId="8" xfId="0" applyNumberFormat="1" applyFont="1" applyFill="1" applyBorder="1" applyAlignment="1">
      <alignment horizontal="center"/>
    </xf>
    <xf numFmtId="0" fontId="5" fillId="2" borderId="8" xfId="0" applyNumberFormat="1" applyFont="1" applyFill="1" applyBorder="1" applyAlignment="1">
      <alignment horizontal="centerContinuous"/>
    </xf>
    <xf numFmtId="1" fontId="11" fillId="0" borderId="8" xfId="0" quotePrefix="1" applyNumberFormat="1" applyFont="1" applyFill="1" applyBorder="1" applyAlignment="1">
      <alignment horizontal="center"/>
    </xf>
    <xf numFmtId="1" fontId="11" fillId="0" borderId="14" xfId="0" quotePrefix="1" applyNumberFormat="1" applyFont="1" applyFill="1" applyBorder="1" applyAlignment="1">
      <alignment horizontal="center"/>
    </xf>
    <xf numFmtId="1" fontId="5" fillId="0" borderId="8" xfId="0" applyNumberFormat="1" applyFont="1" applyFill="1" applyBorder="1" applyAlignment="1">
      <alignment horizontal="center"/>
    </xf>
    <xf numFmtId="1" fontId="5" fillId="0" borderId="14" xfId="0" applyNumberFormat="1" applyFont="1" applyFill="1" applyBorder="1" applyAlignment="1">
      <alignment horizontal="center"/>
    </xf>
    <xf numFmtId="1" fontId="9" fillId="0" borderId="14" xfId="0" applyNumberFormat="1" applyFont="1" applyFill="1" applyBorder="1" applyAlignment="1">
      <alignment horizontal="center"/>
    </xf>
    <xf numFmtId="1" fontId="0" fillId="0" borderId="0" xfId="0" applyNumberFormat="1" applyFill="1" applyBorder="1" applyAlignment="1"/>
    <xf numFmtId="9" fontId="0" fillId="0" borderId="0" xfId="2" applyFont="1" applyFill="1" applyBorder="1" applyAlignment="1"/>
    <xf numFmtId="9" fontId="0" fillId="0" borderId="0" xfId="2" applyFont="1" applyFill="1"/>
    <xf numFmtId="165" fontId="1" fillId="0" borderId="17" xfId="0" applyNumberFormat="1" applyFont="1" applyFill="1" applyBorder="1" applyAlignment="1">
      <alignment horizontal="center"/>
    </xf>
    <xf numFmtId="0" fontId="8" fillId="3" borderId="8" xfId="0" applyNumberFormat="1" applyFont="1" applyFill="1" applyBorder="1" applyAlignment="1" applyProtection="1">
      <alignment horizontal="center"/>
      <protection locked="0"/>
    </xf>
    <xf numFmtId="0" fontId="16" fillId="0" borderId="0" xfId="0" applyFont="1"/>
    <xf numFmtId="0" fontId="9" fillId="0" borderId="7" xfId="0" applyNumberFormat="1" applyFont="1" applyFill="1" applyBorder="1" applyAlignment="1">
      <alignment horizontal="center"/>
    </xf>
    <xf numFmtId="0" fontId="20" fillId="0" borderId="0" xfId="1" applyNumberFormat="1" applyFill="1"/>
    <xf numFmtId="165" fontId="1" fillId="0" borderId="7" xfId="0" applyNumberFormat="1" applyFont="1" applyFill="1" applyBorder="1" applyAlignment="1">
      <alignment horizontal="center"/>
    </xf>
    <xf numFmtId="1" fontId="12" fillId="0" borderId="8" xfId="0" applyNumberFormat="1" applyFont="1" applyFill="1" applyBorder="1" applyAlignment="1">
      <alignment horizontal="center"/>
    </xf>
    <xf numFmtId="1" fontId="9" fillId="0" borderId="8" xfId="0" applyNumberFormat="1" applyFont="1" applyFill="1" applyBorder="1" applyAlignment="1">
      <alignment horizontal="center"/>
    </xf>
    <xf numFmtId="1" fontId="12" fillId="0" borderId="14" xfId="0" applyNumberFormat="1" applyFont="1" applyFill="1" applyBorder="1" applyAlignment="1">
      <alignment horizontal="center"/>
    </xf>
    <xf numFmtId="0" fontId="8" fillId="0" borderId="0" xfId="0" applyNumberFormat="1" applyFont="1" applyFill="1" applyBorder="1" applyAlignment="1">
      <alignment horizontal="left"/>
    </xf>
    <xf numFmtId="2" fontId="21" fillId="0" borderId="0" xfId="0" applyNumberFormat="1" applyFont="1" applyFill="1" applyBorder="1" applyAlignment="1"/>
    <xf numFmtId="0" fontId="21" fillId="0" borderId="0" xfId="0" applyNumberFormat="1" applyFont="1" applyFill="1" applyAlignment="1">
      <alignment horizontal="center"/>
    </xf>
    <xf numFmtId="0" fontId="21" fillId="0" borderId="0" xfId="0" applyNumberFormat="1" applyFont="1" applyFill="1"/>
    <xf numFmtId="0" fontId="22" fillId="0" borderId="0" xfId="0" applyNumberFormat="1" applyFont="1" applyFill="1"/>
    <xf numFmtId="0" fontId="22" fillId="0" borderId="0" xfId="0" applyNumberFormat="1" applyFont="1" applyFill="1" applyBorder="1" applyAlignment="1">
      <alignment horizontal="left"/>
    </xf>
    <xf numFmtId="0" fontId="8" fillId="2" borderId="8" xfId="0" applyNumberFormat="1" applyFont="1" applyFill="1" applyBorder="1" applyAlignment="1">
      <alignment horizontal="centerContinuous"/>
    </xf>
    <xf numFmtId="0" fontId="1" fillId="0" borderId="17" xfId="0" applyNumberFormat="1" applyFont="1" applyFill="1" applyBorder="1" applyAlignment="1">
      <alignment horizontal="center"/>
    </xf>
    <xf numFmtId="1" fontId="9" fillId="0" borderId="14" xfId="0" applyNumberFormat="1" applyFont="1" applyFill="1" applyBorder="1" applyAlignment="1" applyProtection="1">
      <alignment horizontal="center"/>
    </xf>
    <xf numFmtId="0" fontId="9" fillId="0" borderId="0" xfId="0" applyNumberFormat="1" applyFont="1" applyFill="1" applyBorder="1" applyAlignment="1">
      <alignment horizontal="left"/>
    </xf>
    <xf numFmtId="0" fontId="9" fillId="0" borderId="0" xfId="0" applyNumberFormat="1" applyFont="1" applyFill="1"/>
    <xf numFmtId="0" fontId="9" fillId="0" borderId="0" xfId="0" applyNumberFormat="1" applyFont="1" applyFill="1" applyAlignment="1">
      <alignment wrapText="1"/>
    </xf>
    <xf numFmtId="166" fontId="8" fillId="0" borderId="0" xfId="0" applyNumberFormat="1" applyFont="1" applyFill="1" applyBorder="1" applyAlignment="1" applyProtection="1">
      <alignment horizontal="center"/>
      <protection locked="0"/>
    </xf>
    <xf numFmtId="0" fontId="8" fillId="0" borderId="0" xfId="0" applyNumberFormat="1" applyFont="1" applyFill="1" applyBorder="1"/>
    <xf numFmtId="0" fontId="0" fillId="0" borderId="0" xfId="0" applyBorder="1"/>
    <xf numFmtId="0" fontId="16" fillId="0" borderId="9" xfId="0" applyFont="1" applyBorder="1"/>
    <xf numFmtId="0" fontId="0" fillId="0" borderId="16" xfId="0" applyBorder="1"/>
    <xf numFmtId="0" fontId="8" fillId="0" borderId="0" xfId="0" applyNumberFormat="1" applyFont="1" applyFill="1" applyBorder="1" applyAlignment="1">
      <alignment wrapText="1"/>
    </xf>
    <xf numFmtId="0" fontId="9" fillId="0" borderId="0" xfId="0" applyNumberFormat="1" applyFont="1" applyFill="1" applyAlignment="1">
      <alignment wrapText="1"/>
    </xf>
    <xf numFmtId="0" fontId="0" fillId="0" borderId="0" xfId="0" applyNumberFormat="1" applyFill="1" applyBorder="1" applyAlignment="1">
      <alignment wrapText="1"/>
    </xf>
    <xf numFmtId="0" fontId="2" fillId="0" borderId="0" xfId="0" applyNumberFormat="1" applyFont="1" applyFill="1" applyBorder="1" applyAlignment="1">
      <alignment horizontal="left"/>
    </xf>
    <xf numFmtId="0" fontId="2" fillId="0" borderId="0" xfId="0" applyNumberFormat="1" applyFont="1" applyFill="1" applyBorder="1" applyAlignment="1"/>
    <xf numFmtId="0" fontId="2" fillId="0" borderId="0" xfId="0" applyFont="1"/>
    <xf numFmtId="0" fontId="1" fillId="0" borderId="0" xfId="0" applyNumberFormat="1" applyFont="1" applyFill="1"/>
    <xf numFmtId="0" fontId="20" fillId="0" borderId="0" xfId="1" applyAlignment="1">
      <alignment horizontal="right"/>
    </xf>
    <xf numFmtId="0" fontId="0" fillId="0" borderId="18" xfId="0" applyBorder="1" applyAlignment="1">
      <alignment horizontal="center"/>
    </xf>
    <xf numFmtId="0" fontId="0" fillId="0" borderId="20" xfId="0" applyBorder="1" applyAlignment="1">
      <alignment horizontal="center"/>
    </xf>
    <xf numFmtId="165" fontId="8" fillId="0" borderId="18" xfId="0" applyNumberFormat="1" applyFont="1" applyBorder="1" applyAlignment="1">
      <alignment horizontal="center" wrapText="1"/>
    </xf>
    <xf numFmtId="165" fontId="8" fillId="0" borderId="19" xfId="0" applyNumberFormat="1" applyFont="1" applyBorder="1" applyAlignment="1">
      <alignment horizontal="center" wrapText="1"/>
    </xf>
    <xf numFmtId="165" fontId="8" fillId="0" borderId="20" xfId="0" applyNumberFormat="1" applyFont="1" applyBorder="1" applyAlignment="1">
      <alignment horizontal="center" wrapText="1"/>
    </xf>
    <xf numFmtId="164" fontId="8" fillId="5" borderId="8" xfId="0" applyNumberFormat="1" applyFont="1" applyFill="1" applyBorder="1" applyAlignment="1" applyProtection="1">
      <alignment horizontal="center"/>
    </xf>
    <xf numFmtId="0" fontId="8" fillId="5" borderId="8" xfId="0" applyNumberFormat="1" applyFont="1" applyFill="1" applyBorder="1" applyAlignment="1" applyProtection="1">
      <alignment horizontal="center"/>
    </xf>
    <xf numFmtId="2" fontId="10" fillId="0" borderId="8" xfId="0" applyNumberFormat="1" applyFont="1" applyFill="1" applyBorder="1" applyAlignment="1" applyProtection="1">
      <alignment horizontal="center"/>
    </xf>
    <xf numFmtId="2" fontId="10" fillId="0" borderId="14" xfId="0" applyNumberFormat="1" applyFont="1" applyFill="1" applyBorder="1" applyAlignment="1" applyProtection="1">
      <alignment horizontal="center"/>
    </xf>
    <xf numFmtId="0" fontId="8" fillId="0" borderId="14" xfId="0" applyNumberFormat="1" applyFont="1" applyFill="1" applyBorder="1" applyAlignment="1" applyProtection="1">
      <alignment horizontal="center"/>
    </xf>
    <xf numFmtId="0" fontId="24" fillId="6" borderId="0" xfId="3" applyFont="1" applyFill="1" applyProtection="1">
      <protection locked="0"/>
    </xf>
    <xf numFmtId="164" fontId="0" fillId="6" borderId="0" xfId="0" applyNumberFormat="1" applyFill="1" applyProtection="1">
      <protection locked="0"/>
    </xf>
    <xf numFmtId="2" fontId="0" fillId="6" borderId="0" xfId="0" applyNumberFormat="1" applyFill="1" applyProtection="1">
      <protection locked="0"/>
    </xf>
    <xf numFmtId="0" fontId="24" fillId="6" borderId="0" xfId="3" applyFont="1" applyFill="1" applyBorder="1" applyProtection="1">
      <protection locked="0"/>
    </xf>
    <xf numFmtId="164" fontId="0" fillId="6" borderId="0" xfId="0" applyNumberFormat="1" applyFill="1" applyBorder="1" applyProtection="1">
      <protection locked="0"/>
    </xf>
    <xf numFmtId="0" fontId="0" fillId="6" borderId="0" xfId="0" applyFill="1" applyProtection="1">
      <protection locked="0"/>
    </xf>
    <xf numFmtId="0" fontId="1" fillId="0" borderId="0" xfId="0" applyFont="1"/>
    <xf numFmtId="0" fontId="1" fillId="2" borderId="8" xfId="0" applyNumberFormat="1" applyFont="1" applyFill="1" applyBorder="1" applyAlignment="1">
      <alignment horizontal="center"/>
    </xf>
    <xf numFmtId="0" fontId="28" fillId="8" borderId="8" xfId="0" applyFont="1" applyFill="1" applyBorder="1" applyAlignment="1">
      <alignment horizontal="left" vertical="center" shrinkToFit="1"/>
    </xf>
    <xf numFmtId="165" fontId="9" fillId="3" borderId="23" xfId="0" applyNumberFormat="1" applyFont="1" applyFill="1" applyBorder="1" applyAlignment="1" applyProtection="1">
      <alignment horizontal="center"/>
      <protection locked="0"/>
    </xf>
    <xf numFmtId="2" fontId="10" fillId="0" borderId="16" xfId="0" applyNumberFormat="1" applyFont="1" applyFill="1" applyBorder="1" applyAlignment="1" applyProtection="1">
      <alignment horizontal="center"/>
    </xf>
    <xf numFmtId="1" fontId="11" fillId="0" borderId="16" xfId="0" quotePrefix="1" applyNumberFormat="1" applyFont="1" applyFill="1" applyBorder="1" applyAlignment="1">
      <alignment horizontal="center"/>
    </xf>
    <xf numFmtId="1" fontId="12" fillId="0" borderId="16" xfId="0" applyNumberFormat="1" applyFont="1" applyFill="1" applyBorder="1" applyAlignment="1">
      <alignment horizontal="center"/>
    </xf>
    <xf numFmtId="1" fontId="5" fillId="0" borderId="16" xfId="0" applyNumberFormat="1" applyFont="1" applyFill="1" applyBorder="1" applyAlignment="1">
      <alignment horizontal="centerContinuous"/>
    </xf>
    <xf numFmtId="1" fontId="9" fillId="0" borderId="16" xfId="0" applyNumberFormat="1" applyFont="1" applyFill="1" applyBorder="1" applyAlignment="1">
      <alignment horizontal="center"/>
    </xf>
    <xf numFmtId="0" fontId="27" fillId="7" borderId="13" xfId="0" applyFont="1" applyFill="1" applyBorder="1" applyAlignment="1">
      <alignment horizontal="left" vertical="center" shrinkToFit="1"/>
    </xf>
    <xf numFmtId="0" fontId="8" fillId="0" borderId="0" xfId="0" applyNumberFormat="1" applyFont="1" applyFill="1" applyBorder="1" applyAlignment="1">
      <alignment wrapText="1"/>
    </xf>
    <xf numFmtId="0" fontId="9" fillId="0" borderId="0" xfId="0" applyNumberFormat="1" applyFont="1" applyFill="1" applyAlignment="1">
      <alignment wrapText="1"/>
    </xf>
    <xf numFmtId="0" fontId="0" fillId="0" borderId="0" xfId="0" applyNumberFormat="1" applyFill="1" applyBorder="1" applyAlignment="1">
      <alignment wrapText="1"/>
    </xf>
    <xf numFmtId="1" fontId="9" fillId="0" borderId="14" xfId="0" applyNumberFormat="1" applyFont="1" applyFill="1" applyBorder="1" applyAlignment="1">
      <alignment horizontal="center"/>
    </xf>
    <xf numFmtId="1" fontId="9" fillId="0" borderId="15" xfId="0" applyNumberFormat="1" applyFont="1" applyFill="1" applyBorder="1" applyAlignment="1">
      <alignment horizontal="center"/>
    </xf>
    <xf numFmtId="1" fontId="9" fillId="0" borderId="8" xfId="0" applyNumberFormat="1" applyFont="1" applyFill="1" applyBorder="1" applyAlignment="1">
      <alignment horizontal="center"/>
    </xf>
    <xf numFmtId="1" fontId="9" fillId="0" borderId="13" xfId="0" applyNumberFormat="1" applyFont="1" applyFill="1" applyBorder="1" applyAlignment="1">
      <alignment horizontal="center"/>
    </xf>
    <xf numFmtId="0" fontId="0" fillId="2" borderId="16" xfId="0" applyNumberFormat="1" applyFill="1" applyBorder="1" applyAlignment="1">
      <alignment horizontal="left"/>
    </xf>
    <xf numFmtId="0" fontId="0" fillId="0" borderId="24" xfId="0" applyBorder="1" applyAlignment="1">
      <alignment horizontal="left"/>
    </xf>
    <xf numFmtId="0" fontId="1" fillId="2" borderId="8" xfId="0" applyNumberFormat="1" applyFont="1" applyFill="1" applyBorder="1" applyAlignment="1">
      <alignment horizontal="center" wrapText="1"/>
    </xf>
    <xf numFmtId="0" fontId="0" fillId="0" borderId="13" xfId="0" applyBorder="1" applyAlignment="1">
      <alignment horizontal="center" wrapText="1"/>
    </xf>
    <xf numFmtId="0" fontId="0" fillId="0" borderId="14" xfId="0" applyBorder="1" applyAlignment="1">
      <alignment horizontal="center" wrapText="1"/>
    </xf>
    <xf numFmtId="0" fontId="0" fillId="0" borderId="15" xfId="0" applyBorder="1" applyAlignment="1">
      <alignment horizontal="center" wrapText="1"/>
    </xf>
    <xf numFmtId="1" fontId="9" fillId="0" borderId="16" xfId="0" applyNumberFormat="1" applyFont="1" applyFill="1" applyBorder="1" applyAlignment="1">
      <alignment horizontal="center"/>
    </xf>
    <xf numFmtId="1" fontId="9" fillId="0" borderId="24" xfId="0" applyNumberFormat="1" applyFont="1" applyFill="1" applyBorder="1" applyAlignment="1">
      <alignment horizontal="center"/>
    </xf>
    <xf numFmtId="0" fontId="2" fillId="4" borderId="8" xfId="0" applyNumberFormat="1" applyFont="1" applyFill="1" applyBorder="1" applyAlignment="1" applyProtection="1">
      <alignment horizontal="left"/>
      <protection locked="0"/>
    </xf>
    <xf numFmtId="0" fontId="8" fillId="4" borderId="8" xfId="0" applyNumberFormat="1" applyFont="1" applyFill="1" applyBorder="1" applyAlignment="1" applyProtection="1">
      <alignment horizontal="left"/>
      <protection locked="0"/>
    </xf>
    <xf numFmtId="0" fontId="0" fillId="0" borderId="13" xfId="0" applyBorder="1" applyAlignment="1">
      <alignment horizontal="left"/>
    </xf>
    <xf numFmtId="0" fontId="8" fillId="0" borderId="8" xfId="0" applyNumberFormat="1" applyFont="1" applyFill="1" applyBorder="1" applyAlignment="1">
      <alignment horizontal="left"/>
    </xf>
    <xf numFmtId="0" fontId="8" fillId="0" borderId="14" xfId="0" applyNumberFormat="1" applyFont="1" applyFill="1" applyBorder="1" applyAlignment="1">
      <alignment horizontal="left"/>
    </xf>
    <xf numFmtId="0" fontId="0" fillId="0" borderId="15" xfId="0" applyBorder="1" applyAlignment="1">
      <alignment horizontal="left"/>
    </xf>
    <xf numFmtId="0" fontId="6" fillId="2" borderId="3" xfId="0" applyNumberFormat="1" applyFont="1" applyFill="1" applyBorder="1" applyAlignment="1"/>
    <xf numFmtId="0" fontId="0" fillId="0" borderId="4" xfId="0" applyBorder="1" applyAlignment="1"/>
    <xf numFmtId="0" fontId="7" fillId="2" borderId="0" xfId="0" applyNumberFormat="1" applyFont="1" applyFill="1" applyBorder="1" applyAlignment="1" applyProtection="1">
      <protection locked="0"/>
    </xf>
    <xf numFmtId="0" fontId="0" fillId="0" borderId="5" xfId="0" applyBorder="1" applyAlignment="1"/>
    <xf numFmtId="0" fontId="9" fillId="4" borderId="11" xfId="0" applyNumberFormat="1" applyFont="1" applyFill="1" applyBorder="1" applyAlignment="1" applyProtection="1">
      <protection locked="0"/>
    </xf>
    <xf numFmtId="0" fontId="0" fillId="0" borderId="12" xfId="0" applyBorder="1" applyAlignment="1"/>
    <xf numFmtId="0" fontId="1" fillId="0" borderId="23"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0" fillId="2" borderId="16" xfId="0" applyNumberFormat="1" applyFont="1" applyFill="1" applyBorder="1" applyAlignment="1">
      <alignment horizontal="center" wrapText="1"/>
    </xf>
    <xf numFmtId="0" fontId="0" fillId="0" borderId="8" xfId="0" applyBorder="1" applyAlignment="1">
      <alignment horizontal="center" wrapText="1"/>
    </xf>
    <xf numFmtId="0" fontId="11" fillId="2" borderId="8" xfId="0" applyNumberFormat="1" applyFont="1" applyFill="1" applyBorder="1" applyAlignment="1">
      <alignment horizontal="center" wrapText="1"/>
    </xf>
    <xf numFmtId="0" fontId="12" fillId="2" borderId="8" xfId="0" applyNumberFormat="1" applyFont="1" applyFill="1" applyBorder="1" applyAlignment="1">
      <alignment horizontal="center" wrapText="1"/>
    </xf>
    <xf numFmtId="0" fontId="5" fillId="2" borderId="14" xfId="0" applyNumberFormat="1" applyFont="1" applyFill="1" applyBorder="1" applyAlignment="1">
      <alignment horizontal="center"/>
    </xf>
    <xf numFmtId="0" fontId="0" fillId="0" borderId="14" xfId="0" applyBorder="1" applyAlignment="1">
      <alignment horizontal="center"/>
    </xf>
    <xf numFmtId="0" fontId="2" fillId="0" borderId="8" xfId="0" applyNumberFormat="1" applyFont="1" applyFill="1" applyBorder="1" applyAlignment="1">
      <alignment horizontal="left"/>
    </xf>
    <xf numFmtId="0" fontId="8" fillId="2" borderId="8" xfId="0" applyNumberFormat="1" applyFont="1" applyFill="1" applyBorder="1" applyAlignment="1">
      <alignment horizontal="left"/>
    </xf>
    <xf numFmtId="0" fontId="8" fillId="0" borderId="8" xfId="0" applyFont="1" applyBorder="1" applyAlignment="1">
      <alignment horizontal="left"/>
    </xf>
    <xf numFmtId="0" fontId="5" fillId="2" borderId="2" xfId="0" applyNumberFormat="1" applyFont="1" applyFill="1" applyBorder="1" applyAlignment="1">
      <alignment horizontal="center"/>
    </xf>
    <xf numFmtId="0" fontId="5" fillId="2" borderId="3" xfId="0" applyNumberFormat="1" applyFont="1" applyFill="1" applyBorder="1" applyAlignment="1">
      <alignment horizontal="center"/>
    </xf>
    <xf numFmtId="0" fontId="6" fillId="2" borderId="1" xfId="0" applyNumberFormat="1" applyFont="1" applyFill="1" applyBorder="1" applyAlignment="1">
      <alignment horizontal="center"/>
    </xf>
    <xf numFmtId="0" fontId="6" fillId="2" borderId="0" xfId="0" applyNumberFormat="1" applyFont="1" applyFill="1" applyBorder="1" applyAlignment="1">
      <alignment horizontal="center"/>
    </xf>
    <xf numFmtId="0" fontId="9" fillId="0" borderId="16" xfId="0" applyFont="1" applyBorder="1" applyAlignment="1">
      <alignment horizontal="center"/>
    </xf>
    <xf numFmtId="0" fontId="9" fillId="2" borderId="16" xfId="0" applyNumberFormat="1" applyFont="1" applyFill="1" applyBorder="1" applyAlignment="1" applyProtection="1">
      <alignment horizontal="center" wrapText="1"/>
    </xf>
    <xf numFmtId="0" fontId="1" fillId="2" borderId="8" xfId="0" applyNumberFormat="1" applyFont="1" applyFill="1" applyBorder="1" applyAlignment="1" applyProtection="1">
      <alignment horizontal="center" wrapText="1"/>
    </xf>
    <xf numFmtId="0" fontId="1" fillId="2" borderId="14" xfId="0" applyNumberFormat="1" applyFont="1" applyFill="1" applyBorder="1" applyAlignment="1" applyProtection="1">
      <alignment horizontal="center" wrapText="1"/>
    </xf>
    <xf numFmtId="0" fontId="8" fillId="4" borderId="8" xfId="0" applyNumberFormat="1" applyFont="1" applyFill="1" applyBorder="1" applyAlignment="1" applyProtection="1">
      <alignment horizontal="center"/>
      <protection locked="0"/>
    </xf>
    <xf numFmtId="0" fontId="9" fillId="0" borderId="8" xfId="0" applyNumberFormat="1" applyFont="1" applyFill="1" applyBorder="1" applyAlignment="1">
      <alignment horizontal="center"/>
    </xf>
    <xf numFmtId="0" fontId="9" fillId="0" borderId="8" xfId="0" applyFont="1" applyBorder="1" applyAlignment="1">
      <alignment horizontal="center"/>
    </xf>
    <xf numFmtId="0" fontId="16" fillId="0" borderId="21" xfId="0" applyFont="1" applyBorder="1" applyAlignment="1">
      <alignment horizontal="center"/>
    </xf>
    <xf numFmtId="0" fontId="16" fillId="0" borderId="22" xfId="0" applyFont="1" applyBorder="1" applyAlignment="1">
      <alignment horizontal="center"/>
    </xf>
    <xf numFmtId="0" fontId="16" fillId="0" borderId="10" xfId="0" applyFont="1" applyBorder="1" applyAlignment="1">
      <alignment horizontal="center"/>
    </xf>
    <xf numFmtId="0" fontId="0" fillId="0" borderId="0" xfId="0" applyAlignment="1">
      <alignment horizontal="left" wrapText="1"/>
    </xf>
  </cellXfs>
  <cellStyles count="4">
    <cellStyle name="Hyperlink" xfId="1" builtinId="8"/>
    <cellStyle name="Normal" xfId="0" builtinId="0"/>
    <cellStyle name="Normal 2" xfId="3"/>
    <cellStyle name="Percent"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10502816079105"/>
          <c:y val="2.5036827853470986E-2"/>
          <c:w val="0.77528196223495971"/>
          <c:h val="0.80802111169860569"/>
        </c:manualLayout>
      </c:layout>
      <c:lineChart>
        <c:grouping val="standard"/>
        <c:varyColors val="0"/>
        <c:ser>
          <c:idx val="3"/>
          <c:order val="0"/>
          <c:tx>
            <c:strRef>
              <c:f>simulation!$F$19</c:f>
              <c:strCache>
                <c:ptCount val="1"/>
                <c:pt idx="0">
                  <c:v>At begin.</c:v>
                </c:pt>
              </c:strCache>
            </c:strRef>
          </c:tx>
          <c:spPr>
            <a:ln w="31750">
              <a:solidFill>
                <a:srgbClr val="0000FF"/>
              </a:solidFill>
              <a:prstDash val="solid"/>
            </a:ln>
          </c:spPr>
          <c:marker>
            <c:symbol val="none"/>
          </c:marker>
          <c:cat>
            <c:numRef>
              <c:f>simulation!$A$21:$A$44</c:f>
              <c:numCache>
                <c:formatCode>mmmm</c:formatCode>
                <c:ptCount val="24"/>
                <c:pt idx="0">
                  <c:v>42931</c:v>
                </c:pt>
                <c:pt idx="1">
                  <c:v>42961.4375</c:v>
                </c:pt>
                <c:pt idx="2">
                  <c:v>42991.875</c:v>
                </c:pt>
                <c:pt idx="3">
                  <c:v>43022.3125</c:v>
                </c:pt>
                <c:pt idx="4">
                  <c:v>43052.75</c:v>
                </c:pt>
                <c:pt idx="5">
                  <c:v>43083.1875</c:v>
                </c:pt>
                <c:pt idx="6">
                  <c:v>43113.625</c:v>
                </c:pt>
                <c:pt idx="7">
                  <c:v>43144.0625</c:v>
                </c:pt>
                <c:pt idx="8">
                  <c:v>43174.5</c:v>
                </c:pt>
                <c:pt idx="9">
                  <c:v>43204.9375</c:v>
                </c:pt>
                <c:pt idx="10">
                  <c:v>43235.375</c:v>
                </c:pt>
                <c:pt idx="11">
                  <c:v>43265.8125</c:v>
                </c:pt>
                <c:pt idx="12">
                  <c:v>43296.25</c:v>
                </c:pt>
                <c:pt idx="13">
                  <c:v>43326.6875</c:v>
                </c:pt>
                <c:pt idx="14">
                  <c:v>43357.125</c:v>
                </c:pt>
                <c:pt idx="15">
                  <c:v>43387.5625</c:v>
                </c:pt>
                <c:pt idx="16">
                  <c:v>43418</c:v>
                </c:pt>
                <c:pt idx="17">
                  <c:v>43448.4375</c:v>
                </c:pt>
                <c:pt idx="18">
                  <c:v>43478.875</c:v>
                </c:pt>
                <c:pt idx="19">
                  <c:v>43509.3125</c:v>
                </c:pt>
                <c:pt idx="20">
                  <c:v>43539.75</c:v>
                </c:pt>
                <c:pt idx="21">
                  <c:v>43570.1875</c:v>
                </c:pt>
                <c:pt idx="22">
                  <c:v>43600.625</c:v>
                </c:pt>
                <c:pt idx="23">
                  <c:v>43631.0625</c:v>
                </c:pt>
              </c:numCache>
            </c:numRef>
          </c:cat>
          <c:val>
            <c:numRef>
              <c:f>simulation!$F$21:$F$44</c:f>
              <c:numCache>
                <c:formatCode>0</c:formatCode>
                <c:ptCount val="24"/>
                <c:pt idx="0">
                  <c:v>1226.7</c:v>
                </c:pt>
                <c:pt idx="1">
                  <c:v>1226.7</c:v>
                </c:pt>
                <c:pt idx="2">
                  <c:v>1226.7</c:v>
                </c:pt>
                <c:pt idx="3">
                  <c:v>1226.7</c:v>
                </c:pt>
                <c:pt idx="4">
                  <c:v>1226.7</c:v>
                </c:pt>
                <c:pt idx="5">
                  <c:v>1097.4158364285886</c:v>
                </c:pt>
                <c:pt idx="6">
                  <c:v>843.58138201670954</c:v>
                </c:pt>
                <c:pt idx="7">
                  <c:v>673.8650767562151</c:v>
                </c:pt>
                <c:pt idx="8">
                  <c:v>891.56344641904241</c:v>
                </c:pt>
                <c:pt idx="9">
                  <c:v>1226.7</c:v>
                </c:pt>
                <c:pt idx="10">
                  <c:v>1226.7</c:v>
                </c:pt>
                <c:pt idx="11">
                  <c:v>1226.7</c:v>
                </c:pt>
                <c:pt idx="12">
                  <c:v>1226.7</c:v>
                </c:pt>
                <c:pt idx="13">
                  <c:v>1226.7</c:v>
                </c:pt>
                <c:pt idx="14">
                  <c:v>1226.7</c:v>
                </c:pt>
                <c:pt idx="15">
                  <c:v>1226.7</c:v>
                </c:pt>
                <c:pt idx="16">
                  <c:v>1226.7</c:v>
                </c:pt>
                <c:pt idx="17">
                  <c:v>1097.4158364285886</c:v>
                </c:pt>
                <c:pt idx="18">
                  <c:v>843.58138201670954</c:v>
                </c:pt>
                <c:pt idx="19">
                  <c:v>673.8650767562151</c:v>
                </c:pt>
                <c:pt idx="20">
                  <c:v>891.56344641904241</c:v>
                </c:pt>
                <c:pt idx="21">
                  <c:v>1226.7</c:v>
                </c:pt>
                <c:pt idx="22">
                  <c:v>1226.7</c:v>
                </c:pt>
                <c:pt idx="23">
                  <c:v>1226.7</c:v>
                </c:pt>
              </c:numCache>
            </c:numRef>
          </c:val>
          <c:smooth val="1"/>
          <c:extLst xmlns:c16r2="http://schemas.microsoft.com/office/drawing/2015/06/chart">
            <c:ext xmlns:c16="http://schemas.microsoft.com/office/drawing/2014/chart" uri="{C3380CC4-5D6E-409C-BE32-E72D297353CC}">
              <c16:uniqueId val="{00000000-525C-4AA6-9FC1-5252414430C6}"/>
            </c:ext>
          </c:extLst>
        </c:ser>
        <c:ser>
          <c:idx val="1"/>
          <c:order val="1"/>
          <c:tx>
            <c:strRef>
              <c:f>simulation!$D$19</c:f>
              <c:strCache>
                <c:ptCount val="1"/>
                <c:pt idx="0">
                  <c:v>Energy- gain</c:v>
                </c:pt>
              </c:strCache>
            </c:strRef>
          </c:tx>
          <c:spPr>
            <a:ln w="31750">
              <a:solidFill>
                <a:srgbClr val="00FF00"/>
              </a:solidFill>
              <a:prstDash val="solid"/>
            </a:ln>
          </c:spPr>
          <c:marker>
            <c:symbol val="none"/>
          </c:marker>
          <c:cat>
            <c:numRef>
              <c:f>simulation!$A$21:$A$44</c:f>
              <c:numCache>
                <c:formatCode>mmmm</c:formatCode>
                <c:ptCount val="24"/>
                <c:pt idx="0">
                  <c:v>42931</c:v>
                </c:pt>
                <c:pt idx="1">
                  <c:v>42961.4375</c:v>
                </c:pt>
                <c:pt idx="2">
                  <c:v>42991.875</c:v>
                </c:pt>
                <c:pt idx="3">
                  <c:v>43022.3125</c:v>
                </c:pt>
                <c:pt idx="4">
                  <c:v>43052.75</c:v>
                </c:pt>
                <c:pt idx="5">
                  <c:v>43083.1875</c:v>
                </c:pt>
                <c:pt idx="6">
                  <c:v>43113.625</c:v>
                </c:pt>
                <c:pt idx="7">
                  <c:v>43144.0625</c:v>
                </c:pt>
                <c:pt idx="8">
                  <c:v>43174.5</c:v>
                </c:pt>
                <c:pt idx="9">
                  <c:v>43204.9375</c:v>
                </c:pt>
                <c:pt idx="10">
                  <c:v>43235.375</c:v>
                </c:pt>
                <c:pt idx="11">
                  <c:v>43265.8125</c:v>
                </c:pt>
                <c:pt idx="12">
                  <c:v>43296.25</c:v>
                </c:pt>
                <c:pt idx="13">
                  <c:v>43326.6875</c:v>
                </c:pt>
                <c:pt idx="14">
                  <c:v>43357.125</c:v>
                </c:pt>
                <c:pt idx="15">
                  <c:v>43387.5625</c:v>
                </c:pt>
                <c:pt idx="16">
                  <c:v>43418</c:v>
                </c:pt>
                <c:pt idx="17">
                  <c:v>43448.4375</c:v>
                </c:pt>
                <c:pt idx="18">
                  <c:v>43478.875</c:v>
                </c:pt>
                <c:pt idx="19">
                  <c:v>43509.3125</c:v>
                </c:pt>
                <c:pt idx="20">
                  <c:v>43539.75</c:v>
                </c:pt>
                <c:pt idx="21">
                  <c:v>43570.1875</c:v>
                </c:pt>
                <c:pt idx="22">
                  <c:v>43600.625</c:v>
                </c:pt>
                <c:pt idx="23">
                  <c:v>43631.0625</c:v>
                </c:pt>
              </c:numCache>
            </c:numRef>
          </c:cat>
          <c:val>
            <c:numRef>
              <c:f>simulation!$D$21:$D$44</c:f>
              <c:numCache>
                <c:formatCode>0</c:formatCode>
                <c:ptCount val="24"/>
                <c:pt idx="0">
                  <c:v>2301.2144590909088</c:v>
                </c:pt>
                <c:pt idx="1">
                  <c:v>2138.1499801136365</c:v>
                </c:pt>
                <c:pt idx="2">
                  <c:v>1834.9387994318183</c:v>
                </c:pt>
                <c:pt idx="3">
                  <c:v>1811.9648511363637</c:v>
                </c:pt>
                <c:pt idx="4">
                  <c:v>730.22329545454545</c:v>
                </c:pt>
                <c:pt idx="5">
                  <c:v>579.85346761363621</c:v>
                </c:pt>
                <c:pt idx="6">
                  <c:v>652.31408693181811</c:v>
                </c:pt>
                <c:pt idx="7">
                  <c:v>1083.9883965909091</c:v>
                </c:pt>
                <c:pt idx="8">
                  <c:v>1685.1306818181815</c:v>
                </c:pt>
                <c:pt idx="9">
                  <c:v>2209.206323863636</c:v>
                </c:pt>
                <c:pt idx="10">
                  <c:v>2409.9053880681813</c:v>
                </c:pt>
                <c:pt idx="11">
                  <c:v>2377.8879051136355</c:v>
                </c:pt>
                <c:pt idx="12">
                  <c:v>2301.2144590909088</c:v>
                </c:pt>
                <c:pt idx="13">
                  <c:v>2138.1499801136365</c:v>
                </c:pt>
                <c:pt idx="14">
                  <c:v>1834.9387994318183</c:v>
                </c:pt>
                <c:pt idx="15">
                  <c:v>1811.9648511363637</c:v>
                </c:pt>
                <c:pt idx="16">
                  <c:v>730.22329545454545</c:v>
                </c:pt>
                <c:pt idx="17">
                  <c:v>579.85346761363621</c:v>
                </c:pt>
                <c:pt idx="18">
                  <c:v>652.31408693181811</c:v>
                </c:pt>
                <c:pt idx="19">
                  <c:v>1083.9883965909091</c:v>
                </c:pt>
                <c:pt idx="20">
                  <c:v>1685.1306818181815</c:v>
                </c:pt>
                <c:pt idx="21">
                  <c:v>2209.206323863636</c:v>
                </c:pt>
                <c:pt idx="22">
                  <c:v>2409.9053880681813</c:v>
                </c:pt>
                <c:pt idx="23">
                  <c:v>2377.8879051136355</c:v>
                </c:pt>
              </c:numCache>
            </c:numRef>
          </c:val>
          <c:smooth val="1"/>
          <c:extLst xmlns:c16r2="http://schemas.microsoft.com/office/drawing/2015/06/chart">
            <c:ext xmlns:c16="http://schemas.microsoft.com/office/drawing/2014/chart" uri="{C3380CC4-5D6E-409C-BE32-E72D297353CC}">
              <c16:uniqueId val="{00000001-525C-4AA6-9FC1-5252414430C6}"/>
            </c:ext>
          </c:extLst>
        </c:ser>
        <c:ser>
          <c:idx val="2"/>
          <c:order val="2"/>
          <c:tx>
            <c:strRef>
              <c:f>simulation!$E$19</c:f>
              <c:strCache>
                <c:ptCount val="1"/>
                <c:pt idx="0">
                  <c:v>Energy- consump.</c:v>
                </c:pt>
              </c:strCache>
            </c:strRef>
          </c:tx>
          <c:spPr>
            <a:ln w="31750">
              <a:solidFill>
                <a:srgbClr val="FF0000"/>
              </a:solidFill>
              <a:prstDash val="solid"/>
            </a:ln>
          </c:spPr>
          <c:marker>
            <c:symbol val="none"/>
          </c:marker>
          <c:cat>
            <c:numRef>
              <c:f>simulation!$A$21:$A$44</c:f>
              <c:numCache>
                <c:formatCode>mmmm</c:formatCode>
                <c:ptCount val="24"/>
                <c:pt idx="0">
                  <c:v>42931</c:v>
                </c:pt>
                <c:pt idx="1">
                  <c:v>42961.4375</c:v>
                </c:pt>
                <c:pt idx="2">
                  <c:v>42991.875</c:v>
                </c:pt>
                <c:pt idx="3">
                  <c:v>43022.3125</c:v>
                </c:pt>
                <c:pt idx="4">
                  <c:v>43052.75</c:v>
                </c:pt>
                <c:pt idx="5">
                  <c:v>43083.1875</c:v>
                </c:pt>
                <c:pt idx="6">
                  <c:v>43113.625</c:v>
                </c:pt>
                <c:pt idx="7">
                  <c:v>43144.0625</c:v>
                </c:pt>
                <c:pt idx="8">
                  <c:v>43174.5</c:v>
                </c:pt>
                <c:pt idx="9">
                  <c:v>43204.9375</c:v>
                </c:pt>
                <c:pt idx="10">
                  <c:v>43235.375</c:v>
                </c:pt>
                <c:pt idx="11">
                  <c:v>43265.8125</c:v>
                </c:pt>
                <c:pt idx="12">
                  <c:v>43296.25</c:v>
                </c:pt>
                <c:pt idx="13">
                  <c:v>43326.6875</c:v>
                </c:pt>
                <c:pt idx="14">
                  <c:v>43357.125</c:v>
                </c:pt>
                <c:pt idx="15">
                  <c:v>43387.5625</c:v>
                </c:pt>
                <c:pt idx="16">
                  <c:v>43418</c:v>
                </c:pt>
                <c:pt idx="17">
                  <c:v>43448.4375</c:v>
                </c:pt>
                <c:pt idx="18">
                  <c:v>43478.875</c:v>
                </c:pt>
                <c:pt idx="19">
                  <c:v>43509.3125</c:v>
                </c:pt>
                <c:pt idx="20">
                  <c:v>43539.75</c:v>
                </c:pt>
                <c:pt idx="21">
                  <c:v>43570.1875</c:v>
                </c:pt>
                <c:pt idx="22">
                  <c:v>43600.625</c:v>
                </c:pt>
                <c:pt idx="23">
                  <c:v>43631.0625</c:v>
                </c:pt>
              </c:numCache>
            </c:numRef>
          </c:cat>
          <c:val>
            <c:numRef>
              <c:f>simulation!$E$21:$E$44</c:f>
              <c:numCache>
                <c:formatCode>0</c:formatCode>
                <c:ptCount val="24"/>
                <c:pt idx="0">
                  <c:v>549.42002936071754</c:v>
                </c:pt>
                <c:pt idx="1">
                  <c:v>591.49525655676644</c:v>
                </c:pt>
                <c:pt idx="2">
                  <c:v>637.731870292086</c:v>
                </c:pt>
                <c:pt idx="3">
                  <c:v>681.6662476281997</c:v>
                </c:pt>
                <c:pt idx="4">
                  <c:v>713.46279993504766</c:v>
                </c:pt>
                <c:pt idx="5">
                  <c:v>717.71722850278798</c:v>
                </c:pt>
                <c:pt idx="6">
                  <c:v>691.56757480594888</c:v>
                </c:pt>
                <c:pt idx="7">
                  <c:v>649.49234760990009</c:v>
                </c:pt>
                <c:pt idx="8">
                  <c:v>603.25573387458064</c:v>
                </c:pt>
                <c:pt idx="9">
                  <c:v>559.32135653846672</c:v>
                </c:pt>
                <c:pt idx="10">
                  <c:v>527.52480423161899</c:v>
                </c:pt>
                <c:pt idx="11">
                  <c:v>523.27037566387844</c:v>
                </c:pt>
                <c:pt idx="12">
                  <c:v>549.42002936071754</c:v>
                </c:pt>
                <c:pt idx="13">
                  <c:v>591.49525655676644</c:v>
                </c:pt>
                <c:pt idx="14">
                  <c:v>637.731870292086</c:v>
                </c:pt>
                <c:pt idx="15">
                  <c:v>681.6662476281997</c:v>
                </c:pt>
                <c:pt idx="16">
                  <c:v>713.46279993504766</c:v>
                </c:pt>
                <c:pt idx="17">
                  <c:v>717.71722850278798</c:v>
                </c:pt>
                <c:pt idx="18">
                  <c:v>691.56757480594888</c:v>
                </c:pt>
                <c:pt idx="19">
                  <c:v>649.49234760990009</c:v>
                </c:pt>
                <c:pt idx="20">
                  <c:v>603.25573387458064</c:v>
                </c:pt>
                <c:pt idx="21">
                  <c:v>559.32135653846672</c:v>
                </c:pt>
                <c:pt idx="22">
                  <c:v>527.52480423161899</c:v>
                </c:pt>
                <c:pt idx="23">
                  <c:v>523.27037566387844</c:v>
                </c:pt>
              </c:numCache>
            </c:numRef>
          </c:val>
          <c:smooth val="1"/>
          <c:extLst xmlns:c16r2="http://schemas.microsoft.com/office/drawing/2015/06/chart">
            <c:ext xmlns:c16="http://schemas.microsoft.com/office/drawing/2014/chart" uri="{C3380CC4-5D6E-409C-BE32-E72D297353CC}">
              <c16:uniqueId val="{00000002-525C-4AA6-9FC1-5252414430C6}"/>
            </c:ext>
          </c:extLst>
        </c:ser>
        <c:dLbls>
          <c:showLegendKey val="0"/>
          <c:showVal val="0"/>
          <c:showCatName val="0"/>
          <c:showSerName val="0"/>
          <c:showPercent val="0"/>
          <c:showBubbleSize val="0"/>
        </c:dLbls>
        <c:smooth val="0"/>
        <c:axId val="222763712"/>
        <c:axId val="222764104"/>
      </c:lineChart>
      <c:catAx>
        <c:axId val="222763712"/>
        <c:scaling>
          <c:orientation val="minMax"/>
        </c:scaling>
        <c:delete val="0"/>
        <c:axPos val="b"/>
        <c:numFmt formatCode="mmmm" sourceLinked="1"/>
        <c:majorTickMark val="cross"/>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Arial"/>
                <a:ea typeface="Arial"/>
                <a:cs typeface="Arial"/>
              </a:defRPr>
            </a:pPr>
            <a:endParaRPr lang="en-US"/>
          </a:p>
        </c:txPr>
        <c:crossAx val="222764104"/>
        <c:crosses val="autoZero"/>
        <c:auto val="0"/>
        <c:lblAlgn val="ctr"/>
        <c:lblOffset val="100"/>
        <c:noMultiLvlLbl val="0"/>
      </c:catAx>
      <c:valAx>
        <c:axId val="222764104"/>
        <c:scaling>
          <c:orientation val="minMax"/>
        </c:scaling>
        <c:delete val="0"/>
        <c:axPos val="l"/>
        <c:majorGridlines>
          <c:spPr>
            <a:ln w="3175">
              <a:solidFill>
                <a:schemeClr val="bg1">
                  <a:lumMod val="85000"/>
                </a:schemeClr>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Energy [Ah]</a:t>
                </a:r>
              </a:p>
            </c:rich>
          </c:tx>
          <c:layout>
            <c:manualLayout>
              <c:xMode val="edge"/>
              <c:yMode val="edge"/>
              <c:x val="1.3108643211506076E-2"/>
              <c:y val="0.36377038169684328"/>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22763712"/>
        <c:crosses val="autoZero"/>
        <c:crossBetween val="between"/>
      </c:valAx>
      <c:spPr>
        <a:solidFill>
          <a:srgbClr val="FFFFFF"/>
        </a:solidFill>
        <a:ln w="12700">
          <a:solidFill>
            <a:srgbClr val="808080"/>
          </a:solidFill>
          <a:prstDash val="solid"/>
        </a:ln>
      </c:spPr>
    </c:plotArea>
    <c:legend>
      <c:legendPos val="r"/>
      <c:layout>
        <c:manualLayout>
          <c:xMode val="edge"/>
          <c:yMode val="edge"/>
          <c:x val="0.2163251142872023"/>
          <c:y val="0.93091916472071179"/>
          <c:w val="0.54189810811220851"/>
          <c:h val="5.5051421657592248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Seite &amp;P</c:oddFooter>
    </c:headerFooter>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661984</xdr:colOff>
      <xdr:row>0</xdr:row>
      <xdr:rowOff>0</xdr:rowOff>
    </xdr:from>
    <xdr:to>
      <xdr:col>16</xdr:col>
      <xdr:colOff>833434</xdr:colOff>
      <xdr:row>31</xdr:row>
      <xdr:rowOff>140834</xdr:rowOff>
    </xdr:to>
    <xdr:graphicFrame macro="">
      <xdr:nvGraphicFramePr>
        <xdr:cNvPr id="17457" name="Diagramm 4">
          <a:extLst>
            <a:ext uri="{FF2B5EF4-FFF2-40B4-BE49-F238E27FC236}">
              <a16:creationId xmlns:a16="http://schemas.microsoft.com/office/drawing/2014/main" xmlns="" id="{00000000-0008-0000-0100-000031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iala-aism.org/products-projects/technical-area/calculation-working-tools/solar-sizing-too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workbookViewId="0">
      <selection activeCell="D9" sqref="D9"/>
    </sheetView>
  </sheetViews>
  <sheetFormatPr defaultColWidth="11.46484375" defaultRowHeight="12.75" x14ac:dyDescent="0.35"/>
  <sheetData>
    <row r="2" spans="1:9" x14ac:dyDescent="0.35">
      <c r="A2" t="s">
        <v>94</v>
      </c>
    </row>
    <row r="4" spans="1:9" ht="44.65" customHeight="1" x14ac:dyDescent="0.35">
      <c r="A4" s="134" t="s">
        <v>112</v>
      </c>
      <c r="B4" s="134"/>
      <c r="C4" s="134"/>
      <c r="D4" s="134"/>
      <c r="E4" s="134"/>
      <c r="F4" s="134"/>
      <c r="G4" s="134"/>
      <c r="H4" s="134"/>
      <c r="I4" s="134"/>
    </row>
    <row r="5" spans="1:9" ht="15" x14ac:dyDescent="0.4">
      <c r="A5" s="23"/>
      <c r="B5" s="23"/>
    </row>
    <row r="6" spans="1:9" ht="15" x14ac:dyDescent="0.4">
      <c r="A6" s="23"/>
      <c r="B6" s="23"/>
    </row>
    <row r="7" spans="1:9" ht="15" x14ac:dyDescent="0.4">
      <c r="A7" s="39" t="s">
        <v>39</v>
      </c>
      <c r="B7" s="23"/>
    </row>
    <row r="8" spans="1:9" ht="15" x14ac:dyDescent="0.4">
      <c r="A8" s="23"/>
      <c r="B8" s="23"/>
    </row>
    <row r="9" spans="1:9" ht="15" x14ac:dyDescent="0.4">
      <c r="A9" s="23"/>
      <c r="B9" s="23"/>
    </row>
    <row r="10" spans="1:9" ht="15" x14ac:dyDescent="0.4">
      <c r="A10" s="23"/>
      <c r="B10" s="23"/>
    </row>
    <row r="11" spans="1:9" ht="13.15" x14ac:dyDescent="0.4">
      <c r="A11" s="39" t="s">
        <v>53</v>
      </c>
      <c r="B11" s="39"/>
      <c r="C11" s="1"/>
      <c r="D11" s="1"/>
      <c r="E11" s="1"/>
      <c r="F11" s="18"/>
      <c r="G11" s="19"/>
      <c r="H11" s="20"/>
      <c r="I11" s="5"/>
    </row>
    <row r="12" spans="1:9" ht="13.15" x14ac:dyDescent="0.4">
      <c r="A12" s="40" t="s">
        <v>54</v>
      </c>
      <c r="B12" s="53" t="s">
        <v>99</v>
      </c>
      <c r="C12" s="82" t="s">
        <v>55</v>
      </c>
      <c r="D12" s="82"/>
      <c r="E12" s="82"/>
      <c r="F12" s="82"/>
      <c r="G12" s="82"/>
      <c r="H12" s="82"/>
      <c r="I12" s="82"/>
    </row>
    <row r="13" spans="1:9" ht="13.15" x14ac:dyDescent="0.4">
      <c r="A13" s="40"/>
      <c r="B13" s="40"/>
      <c r="C13" s="48"/>
      <c r="D13" s="48"/>
      <c r="E13" s="48"/>
      <c r="F13" s="48"/>
      <c r="G13" s="48"/>
      <c r="H13" s="48"/>
      <c r="I13" s="48"/>
    </row>
    <row r="14" spans="1:9" ht="13.15" x14ac:dyDescent="0.4">
      <c r="A14" s="40" t="s">
        <v>92</v>
      </c>
      <c r="B14" s="40"/>
      <c r="C14" s="41"/>
      <c r="D14" s="41"/>
      <c r="E14" s="41"/>
      <c r="F14" s="41"/>
      <c r="G14" s="41"/>
      <c r="H14" s="41"/>
      <c r="I14" s="41"/>
    </row>
    <row r="15" spans="1:9" x14ac:dyDescent="0.35">
      <c r="A15" s="30" t="s">
        <v>56</v>
      </c>
      <c r="B15" s="50" t="s">
        <v>100</v>
      </c>
      <c r="C15" s="81" t="s">
        <v>91</v>
      </c>
      <c r="D15" s="81"/>
      <c r="E15" s="81"/>
      <c r="F15" s="81"/>
      <c r="G15" s="81"/>
      <c r="H15" s="81"/>
      <c r="I15" s="81"/>
    </row>
    <row r="16" spans="1:9" x14ac:dyDescent="0.35">
      <c r="A16" s="30" t="s">
        <v>57</v>
      </c>
      <c r="B16" s="50" t="s">
        <v>100</v>
      </c>
      <c r="C16" s="81" t="s">
        <v>58</v>
      </c>
      <c r="D16" s="83"/>
      <c r="E16" s="83"/>
      <c r="F16" s="83"/>
      <c r="G16" s="83"/>
      <c r="H16" s="83"/>
      <c r="I16" s="83"/>
    </row>
    <row r="17" spans="1:9" x14ac:dyDescent="0.35">
      <c r="A17" s="30" t="s">
        <v>59</v>
      </c>
      <c r="B17" s="50" t="s">
        <v>100</v>
      </c>
      <c r="C17" s="81" t="s">
        <v>70</v>
      </c>
      <c r="D17" s="83"/>
      <c r="E17" s="83"/>
      <c r="F17" s="83"/>
      <c r="G17" s="83"/>
      <c r="H17" s="83"/>
      <c r="I17" s="83"/>
    </row>
    <row r="18" spans="1:9" x14ac:dyDescent="0.35">
      <c r="A18" s="30" t="s">
        <v>60</v>
      </c>
      <c r="B18" s="50" t="s">
        <v>100</v>
      </c>
      <c r="C18" s="81" t="s">
        <v>61</v>
      </c>
      <c r="D18" s="81"/>
      <c r="E18" s="81"/>
      <c r="F18" s="81"/>
      <c r="G18" s="81"/>
      <c r="H18" s="81"/>
      <c r="I18" s="81"/>
    </row>
    <row r="19" spans="1:9" x14ac:dyDescent="0.35">
      <c r="A19" s="30" t="s">
        <v>69</v>
      </c>
      <c r="B19" s="50" t="s">
        <v>100</v>
      </c>
      <c r="C19" s="81" t="s">
        <v>62</v>
      </c>
      <c r="D19" s="81"/>
      <c r="E19" s="81"/>
      <c r="F19" s="81"/>
      <c r="G19" s="81"/>
      <c r="H19" s="81"/>
      <c r="I19" s="81"/>
    </row>
    <row r="20" spans="1:9" x14ac:dyDescent="0.35">
      <c r="A20" s="30" t="s">
        <v>63</v>
      </c>
      <c r="B20" s="50" t="s">
        <v>100</v>
      </c>
      <c r="C20" s="81" t="s">
        <v>64</v>
      </c>
      <c r="D20" s="81"/>
      <c r="E20" s="81"/>
      <c r="F20" s="81"/>
      <c r="G20" s="81"/>
      <c r="H20" s="81"/>
      <c r="I20" s="81"/>
    </row>
    <row r="21" spans="1:9" x14ac:dyDescent="0.35">
      <c r="A21" s="30" t="s">
        <v>65</v>
      </c>
      <c r="B21" s="50" t="s">
        <v>100</v>
      </c>
      <c r="C21" s="81" t="s">
        <v>66</v>
      </c>
      <c r="D21" s="81"/>
      <c r="E21" s="81"/>
      <c r="F21" s="81"/>
      <c r="G21" s="81"/>
      <c r="H21" s="81"/>
      <c r="I21" s="81"/>
    </row>
    <row r="22" spans="1:9" x14ac:dyDescent="0.35">
      <c r="A22" s="30" t="s">
        <v>67</v>
      </c>
      <c r="B22" s="50" t="s">
        <v>100</v>
      </c>
      <c r="C22" s="81" t="s">
        <v>68</v>
      </c>
      <c r="D22" s="81"/>
      <c r="E22" s="81"/>
      <c r="F22" s="81"/>
      <c r="G22" s="81"/>
      <c r="H22" s="81"/>
      <c r="I22" s="81"/>
    </row>
    <row r="23" spans="1:9" x14ac:dyDescent="0.35">
      <c r="A23" s="30" t="s">
        <v>71</v>
      </c>
      <c r="B23" s="50" t="s">
        <v>100</v>
      </c>
      <c r="C23" s="81" t="s">
        <v>72</v>
      </c>
      <c r="D23" s="81"/>
      <c r="E23" s="81"/>
      <c r="F23" s="81"/>
      <c r="G23" s="81"/>
      <c r="H23" s="81"/>
      <c r="I23" s="81"/>
    </row>
    <row r="24" spans="1:9" x14ac:dyDescent="0.35">
      <c r="A24" s="30" t="s">
        <v>67</v>
      </c>
      <c r="B24" s="50" t="s">
        <v>100</v>
      </c>
      <c r="C24" s="81" t="s">
        <v>73</v>
      </c>
      <c r="D24" s="81"/>
      <c r="E24" s="81"/>
      <c r="F24" s="81"/>
      <c r="G24" s="81"/>
      <c r="H24" s="81"/>
      <c r="I24" s="81"/>
    </row>
    <row r="26" spans="1:9" ht="13.15" x14ac:dyDescent="0.4">
      <c r="A26" s="4" t="s">
        <v>95</v>
      </c>
      <c r="B26" s="4"/>
    </row>
    <row r="27" spans="1:9" ht="12.95" customHeight="1" x14ac:dyDescent="0.35">
      <c r="A27" s="30" t="s">
        <v>71</v>
      </c>
      <c r="B27" s="50" t="s">
        <v>100</v>
      </c>
      <c r="C27" s="51" t="s">
        <v>96</v>
      </c>
      <c r="D27" s="47"/>
      <c r="E27" s="47"/>
      <c r="F27" s="47"/>
      <c r="G27" s="47"/>
      <c r="H27" s="47"/>
      <c r="I27" s="47"/>
    </row>
    <row r="28" spans="1:9" x14ac:dyDescent="0.35">
      <c r="A28" s="50" t="s">
        <v>98</v>
      </c>
      <c r="B28" s="50" t="s">
        <v>100</v>
      </c>
      <c r="C28" s="52" t="s">
        <v>97</v>
      </c>
    </row>
    <row r="29" spans="1:9" x14ac:dyDescent="0.35">
      <c r="A29" s="50" t="s">
        <v>101</v>
      </c>
      <c r="B29" s="50" t="s">
        <v>100</v>
      </c>
      <c r="C29" s="52" t="s">
        <v>102</v>
      </c>
    </row>
    <row r="33" spans="1:3" ht="13.15" x14ac:dyDescent="0.4">
      <c r="A33" s="71" t="s">
        <v>108</v>
      </c>
    </row>
    <row r="34" spans="1:3" x14ac:dyDescent="0.35">
      <c r="C34" s="52" t="s">
        <v>109</v>
      </c>
    </row>
    <row r="35" spans="1:3" x14ac:dyDescent="0.35">
      <c r="C35" s="52" t="s">
        <v>110</v>
      </c>
    </row>
    <row r="36" spans="1:3" x14ac:dyDescent="0.35">
      <c r="C36" t="s">
        <v>111</v>
      </c>
    </row>
  </sheetData>
  <mergeCells count="12">
    <mergeCell ref="A4:I4"/>
    <mergeCell ref="C18:I18"/>
    <mergeCell ref="C12:I12"/>
    <mergeCell ref="C15:I15"/>
    <mergeCell ref="C16:I16"/>
    <mergeCell ref="C19:I19"/>
    <mergeCell ref="C17:I17"/>
    <mergeCell ref="C20:I20"/>
    <mergeCell ref="C24:I24"/>
    <mergeCell ref="C21:I21"/>
    <mergeCell ref="C22:I22"/>
    <mergeCell ref="C23:I23"/>
  </mergeCells>
  <phoneticPr fontId="4"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307"/>
  <sheetViews>
    <sheetView tabSelected="1" topLeftCell="A10" zoomScale="92" zoomScaleNormal="92" workbookViewId="0">
      <selection activeCell="D14" sqref="D14:I14"/>
    </sheetView>
  </sheetViews>
  <sheetFormatPr defaultColWidth="11.46484375" defaultRowHeight="12.75" x14ac:dyDescent="0.35"/>
  <cols>
    <col min="1" max="1" width="19.86328125" style="5" customWidth="1"/>
    <col min="2" max="2" width="9.86328125" style="5" customWidth="1"/>
    <col min="3" max="3" width="9.33203125" style="5" customWidth="1"/>
    <col min="4" max="4" width="9.53125" style="5" customWidth="1"/>
    <col min="5" max="6" width="8.6640625" style="5" customWidth="1"/>
    <col min="7" max="7" width="9.6640625" style="5" customWidth="1"/>
    <col min="8" max="8" width="2.6640625" style="5" customWidth="1"/>
    <col min="9" max="9" width="9" style="5" customWidth="1"/>
    <col min="10" max="12" width="11.46484375" style="5" customWidth="1"/>
    <col min="13" max="13" width="13.53125" style="5" customWidth="1"/>
    <col min="14" max="18" width="11.46484375" style="5"/>
    <col min="19" max="21" width="11.46484375" style="5" hidden="1" customWidth="1"/>
    <col min="22" max="16384" width="11.46484375" style="5"/>
  </cols>
  <sheetData>
    <row r="1" spans="1:9" ht="13.15" x14ac:dyDescent="0.4">
      <c r="A1" s="120" t="s">
        <v>6</v>
      </c>
      <c r="B1" s="121"/>
      <c r="C1" s="121"/>
      <c r="D1" s="121"/>
      <c r="E1" s="102"/>
      <c r="F1" s="102"/>
      <c r="G1" s="102"/>
      <c r="H1" s="102"/>
      <c r="I1" s="103"/>
    </row>
    <row r="2" spans="1:9" ht="13.15" thickBot="1" x14ac:dyDescent="0.4">
      <c r="A2" s="122" t="s">
        <v>7</v>
      </c>
      <c r="B2" s="123"/>
      <c r="C2" s="123"/>
      <c r="D2" s="123"/>
      <c r="E2" s="104" t="s">
        <v>103</v>
      </c>
      <c r="F2" s="104"/>
      <c r="G2" s="104"/>
      <c r="H2" s="104"/>
      <c r="I2" s="105"/>
    </row>
    <row r="3" spans="1:9" ht="13.15" x14ac:dyDescent="0.4">
      <c r="A3" s="7" t="s">
        <v>0</v>
      </c>
      <c r="B3" s="106" t="s">
        <v>33</v>
      </c>
      <c r="C3" s="106"/>
      <c r="D3" s="106"/>
      <c r="E3" s="106"/>
      <c r="F3" s="106"/>
      <c r="G3" s="106"/>
      <c r="H3" s="106"/>
      <c r="I3" s="107"/>
    </row>
    <row r="4" spans="1:9" ht="13.15" x14ac:dyDescent="0.4">
      <c r="A4" s="24" t="s">
        <v>93</v>
      </c>
      <c r="B4" s="60">
        <f>VLOOKUP(F4,'radiation &amp; duration of night'!$A$4:$B$256,2,FALSE)</f>
        <v>51.57</v>
      </c>
      <c r="C4" s="11" t="s">
        <v>23</v>
      </c>
      <c r="D4" s="61">
        <f>VLOOKUP(F4,'radiation &amp; duration of night'!$A$4:$C$256,3,FALSE)</f>
        <v>3.97</v>
      </c>
      <c r="E4" s="11" t="s">
        <v>23</v>
      </c>
      <c r="F4" s="128" t="s">
        <v>104</v>
      </c>
      <c r="G4" s="128"/>
      <c r="H4" s="73" t="str">
        <f>HYPERLINK("#"&amp;ADDRESS(ROW(),COLUMN()-1),CHAR(128))</f>
        <v>€</v>
      </c>
      <c r="I4" s="80"/>
    </row>
    <row r="5" spans="1:9" ht="13.15" x14ac:dyDescent="0.4">
      <c r="A5" s="24" t="s">
        <v>52</v>
      </c>
      <c r="B5" s="22">
        <v>20</v>
      </c>
      <c r="C5" s="11" t="s">
        <v>1</v>
      </c>
      <c r="D5" s="99" t="s">
        <v>28</v>
      </c>
      <c r="E5" s="99"/>
      <c r="F5" s="99"/>
      <c r="G5" s="99"/>
      <c r="H5" s="99"/>
      <c r="I5" s="98"/>
    </row>
    <row r="6" spans="1:9" ht="13.15" x14ac:dyDescent="0.4">
      <c r="A6" s="24" t="s">
        <v>45</v>
      </c>
      <c r="B6" s="22">
        <v>24</v>
      </c>
      <c r="C6" s="11" t="s">
        <v>2</v>
      </c>
      <c r="D6" s="117" t="s">
        <v>29</v>
      </c>
      <c r="E6" s="99"/>
      <c r="F6" s="99"/>
      <c r="G6" s="99"/>
      <c r="H6" s="99"/>
      <c r="I6" s="98"/>
    </row>
    <row r="7" spans="1:9" ht="12.7" customHeight="1" x14ac:dyDescent="0.5">
      <c r="A7" s="8" t="s">
        <v>46</v>
      </c>
      <c r="B7" s="22">
        <v>35.200000000000003</v>
      </c>
      <c r="C7" s="11" t="s">
        <v>2</v>
      </c>
      <c r="D7" s="99" t="s">
        <v>8</v>
      </c>
      <c r="E7" s="99"/>
      <c r="F7" s="99"/>
      <c r="G7" s="99"/>
      <c r="H7" s="99"/>
      <c r="I7" s="98"/>
    </row>
    <row r="8" spans="1:9" ht="12.7" customHeight="1" x14ac:dyDescent="0.5">
      <c r="A8" s="24" t="s">
        <v>47</v>
      </c>
      <c r="B8" s="22">
        <v>812</v>
      </c>
      <c r="C8" s="11" t="s">
        <v>32</v>
      </c>
      <c r="D8" s="99" t="s">
        <v>30</v>
      </c>
      <c r="E8" s="99"/>
      <c r="F8" s="99"/>
      <c r="G8" s="99"/>
      <c r="H8" s="99"/>
      <c r="I8" s="98"/>
    </row>
    <row r="9" spans="1:9" ht="13.15" x14ac:dyDescent="0.4">
      <c r="A9" s="8" t="s">
        <v>9</v>
      </c>
      <c r="B9" s="22">
        <v>1</v>
      </c>
      <c r="C9" s="36"/>
      <c r="D9" s="118" t="s">
        <v>31</v>
      </c>
      <c r="E9" s="118"/>
      <c r="F9" s="118"/>
      <c r="G9" s="118"/>
      <c r="H9" s="118"/>
      <c r="I9" s="98"/>
    </row>
    <row r="10" spans="1:9" ht="13.15" x14ac:dyDescent="0.4">
      <c r="A10" s="24" t="s">
        <v>41</v>
      </c>
      <c r="B10" s="22">
        <v>17.77</v>
      </c>
      <c r="C10" s="11" t="s">
        <v>3</v>
      </c>
      <c r="D10" s="129" t="s">
        <v>42</v>
      </c>
      <c r="E10" s="130"/>
      <c r="F10" s="22">
        <v>0</v>
      </c>
      <c r="G10" s="119" t="s">
        <v>3</v>
      </c>
      <c r="H10" s="119"/>
      <c r="I10" s="98"/>
    </row>
    <row r="11" spans="1:9" ht="13.15" x14ac:dyDescent="0.4">
      <c r="A11" s="8" t="s">
        <v>21</v>
      </c>
      <c r="B11" s="22">
        <v>100</v>
      </c>
      <c r="C11" s="11" t="s">
        <v>1</v>
      </c>
      <c r="D11" s="99"/>
      <c r="E11" s="99"/>
      <c r="F11" s="99"/>
      <c r="G11" s="99"/>
      <c r="H11" s="99"/>
      <c r="I11" s="98"/>
    </row>
    <row r="12" spans="1:9" ht="13.15" x14ac:dyDescent="0.4">
      <c r="A12" s="8" t="s">
        <v>24</v>
      </c>
      <c r="B12" s="22">
        <v>1</v>
      </c>
      <c r="C12" s="11" t="s">
        <v>25</v>
      </c>
      <c r="D12" s="99" t="s">
        <v>27</v>
      </c>
      <c r="E12" s="99"/>
      <c r="F12" s="99"/>
      <c r="G12" s="99"/>
      <c r="H12" s="99"/>
      <c r="I12" s="98"/>
    </row>
    <row r="13" spans="1:9" ht="13.15" x14ac:dyDescent="0.4">
      <c r="A13" s="24" t="s">
        <v>43</v>
      </c>
      <c r="B13" s="22">
        <v>10.02</v>
      </c>
      <c r="C13" s="11" t="s">
        <v>3</v>
      </c>
      <c r="D13" s="96" t="s">
        <v>49</v>
      </c>
      <c r="E13" s="97"/>
      <c r="F13" s="97"/>
      <c r="G13" s="97"/>
      <c r="H13" s="97"/>
      <c r="I13" s="98"/>
    </row>
    <row r="14" spans="1:9" ht="15" x14ac:dyDescent="0.5">
      <c r="A14" s="24" t="s">
        <v>44</v>
      </c>
      <c r="B14" s="22">
        <v>1363</v>
      </c>
      <c r="C14" s="11" t="s">
        <v>38</v>
      </c>
      <c r="D14" s="99"/>
      <c r="E14" s="99"/>
      <c r="F14" s="99"/>
      <c r="G14" s="99"/>
      <c r="H14" s="99"/>
      <c r="I14" s="98"/>
    </row>
    <row r="15" spans="1:9" ht="13.15" x14ac:dyDescent="0.4">
      <c r="A15" s="8" t="s">
        <v>26</v>
      </c>
      <c r="B15" s="22">
        <v>90</v>
      </c>
      <c r="C15" s="11" t="s">
        <v>1</v>
      </c>
      <c r="D15" s="99"/>
      <c r="E15" s="99"/>
      <c r="F15" s="99"/>
      <c r="G15" s="99"/>
      <c r="H15" s="99"/>
      <c r="I15" s="98"/>
    </row>
    <row r="16" spans="1:9" ht="13.15" x14ac:dyDescent="0.4">
      <c r="A16" s="24" t="s">
        <v>40</v>
      </c>
      <c r="B16" s="22">
        <v>80</v>
      </c>
      <c r="C16" s="11" t="s">
        <v>1</v>
      </c>
      <c r="D16" s="99"/>
      <c r="E16" s="99"/>
      <c r="F16" s="99"/>
      <c r="G16" s="99"/>
      <c r="H16" s="99"/>
      <c r="I16" s="98"/>
    </row>
    <row r="17" spans="1:21" ht="13.5" thickBot="1" x14ac:dyDescent="0.45">
      <c r="A17" s="37" t="s">
        <v>12</v>
      </c>
      <c r="B17" s="38">
        <f>IF(COUNTIF(H21:H44,"error")&lt;&gt;0,"error",MIN(H21:H44))</f>
        <v>31.579691969036919</v>
      </c>
      <c r="C17" s="64" t="s">
        <v>11</v>
      </c>
      <c r="D17" s="100" t="s">
        <v>10</v>
      </c>
      <c r="E17" s="100"/>
      <c r="F17" s="100"/>
      <c r="G17" s="100"/>
      <c r="H17" s="100"/>
      <c r="I17" s="101"/>
      <c r="S17" s="43" t="s">
        <v>78</v>
      </c>
    </row>
    <row r="18" spans="1:21" ht="13.15" x14ac:dyDescent="0.4">
      <c r="A18" s="108" t="s">
        <v>17</v>
      </c>
      <c r="B18" s="111" t="s">
        <v>34</v>
      </c>
      <c r="C18" s="125" t="s">
        <v>50</v>
      </c>
      <c r="D18" s="124" t="s">
        <v>4</v>
      </c>
      <c r="E18" s="124"/>
      <c r="F18" s="124"/>
      <c r="G18" s="124"/>
      <c r="H18" s="88" t="s">
        <v>16</v>
      </c>
      <c r="I18" s="89"/>
      <c r="S18" s="42">
        <f>VLOOKUP(F4,'radiation &amp; duration of night'!$A$4:$B$256,2,FALSE)</f>
        <v>51.57</v>
      </c>
    </row>
    <row r="19" spans="1:21" ht="13.15" x14ac:dyDescent="0.4">
      <c r="A19" s="109"/>
      <c r="B19" s="112"/>
      <c r="C19" s="126"/>
      <c r="D19" s="113" t="s">
        <v>35</v>
      </c>
      <c r="E19" s="114" t="s">
        <v>36</v>
      </c>
      <c r="F19" s="12" t="s">
        <v>13</v>
      </c>
      <c r="G19" s="72" t="s">
        <v>15</v>
      </c>
      <c r="H19" s="90" t="s">
        <v>37</v>
      </c>
      <c r="I19" s="91"/>
      <c r="S19" s="6"/>
    </row>
    <row r="20" spans="1:21" ht="13.5" thickBot="1" x14ac:dyDescent="0.45">
      <c r="A20" s="110"/>
      <c r="B20" s="92"/>
      <c r="C20" s="127"/>
      <c r="D20" s="92"/>
      <c r="E20" s="92"/>
      <c r="F20" s="115" t="s">
        <v>14</v>
      </c>
      <c r="G20" s="116"/>
      <c r="H20" s="92"/>
      <c r="I20" s="93"/>
      <c r="S20" s="32" t="s">
        <v>48</v>
      </c>
      <c r="T20" s="33" t="s">
        <v>79</v>
      </c>
      <c r="U20" s="33" t="s">
        <v>80</v>
      </c>
    </row>
    <row r="21" spans="1:21" ht="13.15" x14ac:dyDescent="0.4">
      <c r="A21" s="74">
        <v>42931</v>
      </c>
      <c r="B21" s="75">
        <f t="shared" ref="B21:B32" si="0">T21</f>
        <v>4.0968</v>
      </c>
      <c r="C21" s="75">
        <f>IF(AND(U21=0,$U$33=0),S21,U21)</f>
        <v>8.8462722136858893</v>
      </c>
      <c r="D21" s="76">
        <f>30.4375*B21*(100-$B$5)/100*$B$8*$B$9/$B$7</f>
        <v>2301.2144590909088</v>
      </c>
      <c r="E21" s="77">
        <f>IF(SUM($C$21:$C$44)&gt;0,30.4375*((C21+2*$B$12)*$B$10/$B$6*$B$11/100+(24-C21-2*$B$12)*$F$10/$B$6*$B$11/100+24*$B$13/$B$6),30.4375*((S21+2*$B$12)*$B$10/$B$6*$B$11/100+(24-S21-2*$B$12)*$F$10/$B$6*$B$11/100+24*$B$13/$B$6))</f>
        <v>549.42002936071754</v>
      </c>
      <c r="F21" s="78">
        <f>B14*B15/100</f>
        <v>1226.7</v>
      </c>
      <c r="G21" s="79">
        <f>IF(F21="error","error",IF((D21*$B$16/100-E21+F21)&gt;$B$14*$B$15/100,$B$14*$B$15/100,IF((D21*$B$16/100-E21+F21)&lt;0,"error",(D21*$B$16/100-E21+F21))))</f>
        <v>1226.7</v>
      </c>
      <c r="H21" s="94">
        <f>F21/(E21/30.4375)</f>
        <v>67.958354728065856</v>
      </c>
      <c r="I21" s="95"/>
      <c r="S21" s="33">
        <f t="shared" ref="S21:S44" si="1">IF($B$4="error","error",(24-24/180*ACOS((-TAN($B$4*PI()/180))*TAN(SIN((360/365.25)*((MONTH(A21)*(30.4375))-80)*PI()/180)*23.45*PI()/180))/PI()*180))</f>
        <v>8.8462722136858893</v>
      </c>
      <c r="T21" s="33">
        <f>IF($F$4="","",VLOOKUP($F$4,'radiation &amp; duration of night'!$A$4:$O$256,MONTH($A21)+3,FALSE))</f>
        <v>4.0968</v>
      </c>
      <c r="U21" s="33">
        <f>IF($F$4="","",VLOOKUP($F$4,'radiation &amp; duration of night'!$A$4:$AA$256,MONTH($A21)+15,FALSE))</f>
        <v>0</v>
      </c>
    </row>
    <row r="22" spans="1:21" ht="13.15" x14ac:dyDescent="0.4">
      <c r="A22" s="26">
        <f>A21+365.25/12</f>
        <v>42961.4375</v>
      </c>
      <c r="B22" s="62">
        <f t="shared" si="0"/>
        <v>3.8065000000000002</v>
      </c>
      <c r="C22" s="75">
        <f t="shared" ref="C22:C32" si="2">IF(AND(U22=0,$U$33=0),S22,U22)</f>
        <v>10.713259261658301</v>
      </c>
      <c r="D22" s="13">
        <f t="shared" ref="D22:D44" si="3">30.4375*B22*(100-$B$5)/100*$B$8*$B$9/$B$7</f>
        <v>2138.1499801136365</v>
      </c>
      <c r="E22" s="27">
        <f t="shared" ref="E22:E44" si="4">IF(SUM($C$21:$C$44)&gt;0,30.4375*((C22+2*$B$12)*$B$10/$B$6*$B$11/100+(24-C22-2*$B$12)*$F$10/$B$6*$B$11/100+24*$B$13/$B$6),30.4375*((S22+2*$B$12)*$B$10/$B$6*$B$11/100+(24-S22-2*$B$12)*$F$10/$B$6*$B$11/100+24*$B$13/$B$6))</f>
        <v>591.49525655676644</v>
      </c>
      <c r="F22" s="15">
        <f t="shared" ref="F22:F32" si="5">G21</f>
        <v>1226.7</v>
      </c>
      <c r="G22" s="28">
        <f t="shared" ref="G22:G44" si="6">IF(F22="error","error",IF((D22*$B$16/100-E22+F22)&gt;$B$14*$B$15/100,$B$14*$B$15/100,IF((D22*$B$16/100-E22+F22)&lt;0,"error",(D22*$B$16/100-E22+F22))))</f>
        <v>1226.7</v>
      </c>
      <c r="H22" s="86">
        <f>IF(F22="error","error",F22/(E22/30.4375))</f>
        <v>63.124227685867609</v>
      </c>
      <c r="I22" s="87"/>
      <c r="S22" s="33">
        <f t="shared" si="1"/>
        <v>10.713259261658301</v>
      </c>
      <c r="T22" s="33">
        <f>IF($F$4="","",VLOOKUP($F$4,'radiation &amp; duration of night'!$A$4:$O$256,MONTH($A22)+3,FALSE))</f>
        <v>3.8065000000000002</v>
      </c>
      <c r="U22" s="33">
        <f>IF($F$4="","",VLOOKUP($F$4,'radiation &amp; duration of night'!$A$4:$AA$256,MONTH($A22)+15,FALSE))</f>
        <v>0</v>
      </c>
    </row>
    <row r="23" spans="1:21" ht="13.15" x14ac:dyDescent="0.4">
      <c r="A23" s="26">
        <f t="shared" ref="A23:A44" si="7">A22+365.25/12</f>
        <v>42991.875</v>
      </c>
      <c r="B23" s="62">
        <f t="shared" si="0"/>
        <v>3.2667000000000002</v>
      </c>
      <c r="C23" s="75">
        <f t="shared" si="2"/>
        <v>12.764897832347973</v>
      </c>
      <c r="D23" s="13">
        <f t="shared" si="3"/>
        <v>1834.9387994318183</v>
      </c>
      <c r="E23" s="27">
        <f t="shared" si="4"/>
        <v>637.731870292086</v>
      </c>
      <c r="F23" s="15">
        <f t="shared" si="5"/>
        <v>1226.7</v>
      </c>
      <c r="G23" s="28">
        <f t="shared" si="6"/>
        <v>1226.7</v>
      </c>
      <c r="H23" s="86">
        <f t="shared" ref="H23:H32" si="8">IF(F23="error","error",F23/(E23/30.4375))</f>
        <v>58.54761693640787</v>
      </c>
      <c r="I23" s="87"/>
      <c r="S23" s="33">
        <f t="shared" si="1"/>
        <v>12.764897832347973</v>
      </c>
      <c r="T23" s="33">
        <f>IF($F$4="","",VLOOKUP($F$4,'radiation &amp; duration of night'!$A$4:$O$256,MONTH($A23)+3,FALSE))</f>
        <v>3.2667000000000002</v>
      </c>
      <c r="U23" s="33">
        <f>IF($F$4="","",VLOOKUP($F$4,'radiation &amp; duration of night'!$A$4:$AA$256,MONTH($A23)+15,FALSE))</f>
        <v>0</v>
      </c>
    </row>
    <row r="24" spans="1:21" ht="13.15" x14ac:dyDescent="0.4">
      <c r="A24" s="26">
        <f t="shared" si="7"/>
        <v>43022.3125</v>
      </c>
      <c r="B24" s="62">
        <f t="shared" si="0"/>
        <v>3.2258</v>
      </c>
      <c r="C24" s="75">
        <f t="shared" si="2"/>
        <v>14.714380197946697</v>
      </c>
      <c r="D24" s="13">
        <f t="shared" si="3"/>
        <v>1811.9648511363637</v>
      </c>
      <c r="E24" s="27">
        <f t="shared" si="4"/>
        <v>681.6662476281997</v>
      </c>
      <c r="F24" s="15">
        <f t="shared" si="5"/>
        <v>1226.7</v>
      </c>
      <c r="G24" s="28">
        <f t="shared" si="6"/>
        <v>1226.7</v>
      </c>
      <c r="H24" s="86">
        <f t="shared" si="8"/>
        <v>54.774138194333837</v>
      </c>
      <c r="I24" s="87"/>
      <c r="S24" s="33">
        <f t="shared" si="1"/>
        <v>14.714380197946697</v>
      </c>
      <c r="T24" s="33">
        <f>IF($F$4="","",VLOOKUP($F$4,'radiation &amp; duration of night'!$A$4:$O$256,MONTH($A24)+3,FALSE))</f>
        <v>3.2258</v>
      </c>
      <c r="U24" s="33">
        <f>IF($F$4="","",VLOOKUP($F$4,'radiation &amp; duration of night'!$A$4:$AA$256,MONTH($A24)+15,FALSE))</f>
        <v>0</v>
      </c>
    </row>
    <row r="25" spans="1:21" ht="13.15" x14ac:dyDescent="0.4">
      <c r="A25" s="26">
        <f t="shared" si="7"/>
        <v>43052.75</v>
      </c>
      <c r="B25" s="62">
        <f t="shared" si="0"/>
        <v>1.3</v>
      </c>
      <c r="C25" s="75">
        <f t="shared" si="2"/>
        <v>16.125275760089657</v>
      </c>
      <c r="D25" s="13">
        <f t="shared" si="3"/>
        <v>730.22329545454545</v>
      </c>
      <c r="E25" s="27">
        <f t="shared" si="4"/>
        <v>713.46279993504766</v>
      </c>
      <c r="F25" s="15">
        <f t="shared" si="5"/>
        <v>1226.7</v>
      </c>
      <c r="G25" s="28">
        <f t="shared" si="6"/>
        <v>1097.4158364285886</v>
      </c>
      <c r="H25" s="86">
        <f t="shared" si="8"/>
        <v>52.333045609945117</v>
      </c>
      <c r="I25" s="87"/>
      <c r="S25" s="33">
        <f t="shared" si="1"/>
        <v>16.125275760089657</v>
      </c>
      <c r="T25" s="33">
        <f>IF($F$4="","",VLOOKUP($F$4,'radiation &amp; duration of night'!$A$4:$O$256,MONTH($A25)+3,FALSE))</f>
        <v>1.3</v>
      </c>
      <c r="U25" s="33">
        <f>IF($F$4="","",VLOOKUP($F$4,'radiation &amp; duration of night'!$A$4:$AA$256,MONTH($A25)+15,FALSE))</f>
        <v>0</v>
      </c>
    </row>
    <row r="26" spans="1:21" ht="13.15" x14ac:dyDescent="0.4">
      <c r="A26" s="26">
        <f t="shared" si="7"/>
        <v>43083.1875</v>
      </c>
      <c r="B26" s="62">
        <f t="shared" si="0"/>
        <v>1.0323</v>
      </c>
      <c r="C26" s="75">
        <f t="shared" si="2"/>
        <v>16.3140557991251</v>
      </c>
      <c r="D26" s="13">
        <f t="shared" si="3"/>
        <v>579.85346761363621</v>
      </c>
      <c r="E26" s="27">
        <f t="shared" si="4"/>
        <v>717.71722850278798</v>
      </c>
      <c r="F26" s="15">
        <f t="shared" si="5"/>
        <v>1097.4158364285886</v>
      </c>
      <c r="G26" s="28">
        <f t="shared" si="6"/>
        <v>843.58138201670954</v>
      </c>
      <c r="H26" s="86">
        <f t="shared" si="8"/>
        <v>46.540048357171926</v>
      </c>
      <c r="I26" s="87"/>
      <c r="S26" s="33">
        <f t="shared" si="1"/>
        <v>16.3140557991251</v>
      </c>
      <c r="T26" s="33">
        <f>IF($F$4="","",VLOOKUP($F$4,'radiation &amp; duration of night'!$A$4:$O$256,MONTH($A26)+3,FALSE))</f>
        <v>1.0323</v>
      </c>
      <c r="U26" s="33">
        <f>IF($F$4="","",VLOOKUP($F$4,'radiation &amp; duration of night'!$A$4:$AA$256,MONTH($A26)+15,FALSE))</f>
        <v>0</v>
      </c>
    </row>
    <row r="27" spans="1:21" ht="13.15" x14ac:dyDescent="0.4">
      <c r="A27" s="26">
        <f t="shared" si="7"/>
        <v>43113.625</v>
      </c>
      <c r="B27" s="62">
        <f t="shared" si="0"/>
        <v>1.1613</v>
      </c>
      <c r="C27" s="75">
        <f t="shared" si="2"/>
        <v>15.153727786314109</v>
      </c>
      <c r="D27" s="13">
        <f t="shared" si="3"/>
        <v>652.31408693181811</v>
      </c>
      <c r="E27" s="27">
        <f t="shared" si="4"/>
        <v>691.56757480594888</v>
      </c>
      <c r="F27" s="15">
        <f t="shared" si="5"/>
        <v>843.58138201670954</v>
      </c>
      <c r="G27" s="28">
        <f t="shared" si="6"/>
        <v>673.8650767562151</v>
      </c>
      <c r="H27" s="86">
        <f t="shared" si="8"/>
        <v>37.127981777251954</v>
      </c>
      <c r="I27" s="87"/>
      <c r="S27" s="33">
        <f t="shared" si="1"/>
        <v>15.153727786314109</v>
      </c>
      <c r="T27" s="33">
        <f>IF($F$4="","",VLOOKUP($F$4,'radiation &amp; duration of night'!$A$4:$O$256,MONTH($A27)+3,FALSE))</f>
        <v>1.1613</v>
      </c>
      <c r="U27" s="33">
        <f>IF($F$4="","",VLOOKUP($F$4,'radiation &amp; duration of night'!$A$4:$AA$256,MONTH($A27)+15,FALSE))</f>
        <v>0</v>
      </c>
    </row>
    <row r="28" spans="1:21" ht="13.15" x14ac:dyDescent="0.4">
      <c r="A28" s="26">
        <f t="shared" si="7"/>
        <v>43144.0625</v>
      </c>
      <c r="B28" s="62">
        <f t="shared" si="0"/>
        <v>1.9298</v>
      </c>
      <c r="C28" s="75">
        <f t="shared" si="2"/>
        <v>13.286740738341697</v>
      </c>
      <c r="D28" s="13">
        <f t="shared" si="3"/>
        <v>1083.9883965909091</v>
      </c>
      <c r="E28" s="27">
        <f t="shared" si="4"/>
        <v>649.49234760990009</v>
      </c>
      <c r="F28" s="15">
        <f t="shared" si="5"/>
        <v>673.8650767562151</v>
      </c>
      <c r="G28" s="28">
        <f t="shared" si="6"/>
        <v>891.56344641904241</v>
      </c>
      <c r="H28" s="86">
        <f t="shared" si="8"/>
        <v>31.579691969036919</v>
      </c>
      <c r="I28" s="87"/>
      <c r="S28" s="33">
        <f t="shared" si="1"/>
        <v>13.286740738341697</v>
      </c>
      <c r="T28" s="33">
        <f>IF($F$4="","",VLOOKUP($F$4,'radiation &amp; duration of night'!$A$4:$O$256,MONTH($A28)+3,FALSE))</f>
        <v>1.9298</v>
      </c>
      <c r="U28" s="33">
        <f>IF($F$4="","",VLOOKUP($F$4,'radiation &amp; duration of night'!$A$4:$AA$256,MONTH($A28)+15,FALSE))</f>
        <v>0</v>
      </c>
    </row>
    <row r="29" spans="1:21" ht="13.15" x14ac:dyDescent="0.4">
      <c r="A29" s="26">
        <f t="shared" si="7"/>
        <v>43174.5</v>
      </c>
      <c r="B29" s="62">
        <f t="shared" si="0"/>
        <v>3</v>
      </c>
      <c r="C29" s="75">
        <f t="shared" si="2"/>
        <v>11.235102167652025</v>
      </c>
      <c r="D29" s="13">
        <f t="shared" si="3"/>
        <v>1685.1306818181815</v>
      </c>
      <c r="E29" s="27">
        <f t="shared" si="4"/>
        <v>603.25573387458064</v>
      </c>
      <c r="F29" s="15">
        <f t="shared" si="5"/>
        <v>891.56344641904241</v>
      </c>
      <c r="G29" s="28">
        <f t="shared" si="6"/>
        <v>1226.7</v>
      </c>
      <c r="H29" s="86">
        <f t="shared" si="8"/>
        <v>44.984176488609208</v>
      </c>
      <c r="I29" s="87"/>
      <c r="S29" s="33">
        <f t="shared" si="1"/>
        <v>11.235102167652025</v>
      </c>
      <c r="T29" s="33">
        <f>IF($F$4="","",VLOOKUP($F$4,'radiation &amp; duration of night'!$A$4:$O$256,MONTH($A29)+3,FALSE))</f>
        <v>3</v>
      </c>
      <c r="U29" s="33">
        <f>IF($F$4="","",VLOOKUP($F$4,'radiation &amp; duration of night'!$A$4:$AA$256,MONTH($A29)+15,FALSE))</f>
        <v>0</v>
      </c>
    </row>
    <row r="30" spans="1:21" ht="13.15" x14ac:dyDescent="0.4">
      <c r="A30" s="26">
        <f t="shared" si="7"/>
        <v>43204.9375</v>
      </c>
      <c r="B30" s="62">
        <f t="shared" si="0"/>
        <v>3.9329999999999998</v>
      </c>
      <c r="C30" s="75">
        <f t="shared" si="2"/>
        <v>9.2856198020532972</v>
      </c>
      <c r="D30" s="13">
        <f t="shared" si="3"/>
        <v>2209.206323863636</v>
      </c>
      <c r="E30" s="27">
        <f t="shared" si="4"/>
        <v>559.32135653846672</v>
      </c>
      <c r="F30" s="15">
        <f t="shared" si="5"/>
        <v>1226.7</v>
      </c>
      <c r="G30" s="28">
        <f t="shared" si="6"/>
        <v>1226.7</v>
      </c>
      <c r="H30" s="86">
        <f t="shared" si="8"/>
        <v>66.755329138647227</v>
      </c>
      <c r="I30" s="87"/>
      <c r="S30" s="33">
        <f t="shared" si="1"/>
        <v>9.2856198020532972</v>
      </c>
      <c r="T30" s="33">
        <f>IF($F$4="","",VLOOKUP($F$4,'radiation &amp; duration of night'!$A$4:$O$256,MONTH($A30)+3,FALSE))</f>
        <v>3.9329999999999998</v>
      </c>
      <c r="U30" s="33">
        <f>IF($F$4="","",VLOOKUP($F$4,'radiation &amp; duration of night'!$A$4:$AA$256,MONTH($A30)+15,FALSE))</f>
        <v>0</v>
      </c>
    </row>
    <row r="31" spans="1:21" ht="13.15" x14ac:dyDescent="0.4">
      <c r="A31" s="26">
        <f t="shared" si="7"/>
        <v>43235.375</v>
      </c>
      <c r="B31" s="62">
        <f t="shared" si="0"/>
        <v>4.2903000000000002</v>
      </c>
      <c r="C31" s="75">
        <f t="shared" si="2"/>
        <v>7.8747242399103428</v>
      </c>
      <c r="D31" s="13">
        <f t="shared" si="3"/>
        <v>2409.9053880681813</v>
      </c>
      <c r="E31" s="27">
        <f t="shared" si="4"/>
        <v>527.52480423161899</v>
      </c>
      <c r="F31" s="15">
        <f t="shared" si="5"/>
        <v>1226.7</v>
      </c>
      <c r="G31" s="28">
        <f t="shared" si="6"/>
        <v>1226.7</v>
      </c>
      <c r="H31" s="86">
        <f t="shared" si="8"/>
        <v>70.77900593581613</v>
      </c>
      <c r="I31" s="87"/>
      <c r="S31" s="33">
        <f t="shared" si="1"/>
        <v>7.8747242399103428</v>
      </c>
      <c r="T31" s="33">
        <f>IF($F$4="","",VLOOKUP($F$4,'radiation &amp; duration of night'!$A$4:$O$256,MONTH($A31)+3,FALSE))</f>
        <v>4.2903000000000002</v>
      </c>
      <c r="U31" s="33">
        <f>IF($F$4="","",VLOOKUP($F$4,'radiation &amp; duration of night'!$A$4:$AA$256,MONTH($A31)+15,FALSE))</f>
        <v>0</v>
      </c>
    </row>
    <row r="32" spans="1:21" ht="13.15" x14ac:dyDescent="0.4">
      <c r="A32" s="26">
        <f t="shared" si="7"/>
        <v>43265.8125</v>
      </c>
      <c r="B32" s="62">
        <f t="shared" si="0"/>
        <v>4.2332999999999998</v>
      </c>
      <c r="C32" s="75">
        <f t="shared" si="2"/>
        <v>7.6859442008748964</v>
      </c>
      <c r="D32" s="13">
        <f t="shared" si="3"/>
        <v>2377.8879051136355</v>
      </c>
      <c r="E32" s="27">
        <f t="shared" si="4"/>
        <v>523.27037566387844</v>
      </c>
      <c r="F32" s="15">
        <f t="shared" si="5"/>
        <v>1226.7</v>
      </c>
      <c r="G32" s="28">
        <f t="shared" si="6"/>
        <v>1226.7</v>
      </c>
      <c r="H32" s="86">
        <f t="shared" si="8"/>
        <v>71.354471773085379</v>
      </c>
      <c r="I32" s="87"/>
      <c r="S32" s="33">
        <f t="shared" si="1"/>
        <v>7.6859442008748964</v>
      </c>
      <c r="T32" s="33">
        <f>IF($F$4="","",VLOOKUP($F$4,'radiation &amp; duration of night'!$A$4:$O$256,MONTH($A32)+3,FALSE))</f>
        <v>4.2332999999999998</v>
      </c>
      <c r="U32" s="33">
        <f>IF($F$4="","",VLOOKUP($F$4,'radiation &amp; duration of night'!$A$4:$AA$256,MONTH($A32)+15,FALSE))</f>
        <v>0</v>
      </c>
    </row>
    <row r="33" spans="1:21" ht="13.15" x14ac:dyDescent="0.4">
      <c r="A33" s="26">
        <f t="shared" si="7"/>
        <v>43296.25</v>
      </c>
      <c r="B33" s="62">
        <f>B21</f>
        <v>4.0968</v>
      </c>
      <c r="C33" s="62">
        <f t="shared" ref="C33:C44" si="9">C21</f>
        <v>8.8462722136858893</v>
      </c>
      <c r="D33" s="13">
        <f t="shared" si="3"/>
        <v>2301.2144590909088</v>
      </c>
      <c r="E33" s="27">
        <f t="shared" si="4"/>
        <v>549.42002936071754</v>
      </c>
      <c r="F33" s="15">
        <f t="shared" ref="F33:F44" si="10">G32</f>
        <v>1226.7</v>
      </c>
      <c r="G33" s="28">
        <f t="shared" si="6"/>
        <v>1226.7</v>
      </c>
      <c r="H33" s="86">
        <f t="shared" ref="H33:H44" si="11">IF(F33="error","error",F33/(E33/30.4375))</f>
        <v>67.958354728065856</v>
      </c>
      <c r="I33" s="87"/>
      <c r="S33" s="33">
        <f t="shared" si="1"/>
        <v>8.8462722136858893</v>
      </c>
      <c r="U33" s="5">
        <f>SUM(U21:U32)</f>
        <v>0</v>
      </c>
    </row>
    <row r="34" spans="1:21" ht="13.15" x14ac:dyDescent="0.4">
      <c r="A34" s="26">
        <f t="shared" si="7"/>
        <v>43326.6875</v>
      </c>
      <c r="B34" s="62">
        <f t="shared" ref="B34:B44" si="12">B22</f>
        <v>3.8065000000000002</v>
      </c>
      <c r="C34" s="62">
        <f t="shared" si="9"/>
        <v>10.713259261658301</v>
      </c>
      <c r="D34" s="13">
        <f t="shared" si="3"/>
        <v>2138.1499801136365</v>
      </c>
      <c r="E34" s="27">
        <f t="shared" si="4"/>
        <v>591.49525655676644</v>
      </c>
      <c r="F34" s="15">
        <f t="shared" si="10"/>
        <v>1226.7</v>
      </c>
      <c r="G34" s="28">
        <f t="shared" si="6"/>
        <v>1226.7</v>
      </c>
      <c r="H34" s="86">
        <f t="shared" si="11"/>
        <v>63.124227685867609</v>
      </c>
      <c r="I34" s="87"/>
      <c r="S34" s="33">
        <f t="shared" si="1"/>
        <v>10.713259261658301</v>
      </c>
    </row>
    <row r="35" spans="1:21" ht="13.15" x14ac:dyDescent="0.4">
      <c r="A35" s="26">
        <f t="shared" si="7"/>
        <v>43357.125</v>
      </c>
      <c r="B35" s="62">
        <f t="shared" si="12"/>
        <v>3.2667000000000002</v>
      </c>
      <c r="C35" s="62">
        <f t="shared" si="9"/>
        <v>12.764897832347973</v>
      </c>
      <c r="D35" s="13">
        <f t="shared" si="3"/>
        <v>1834.9387994318183</v>
      </c>
      <c r="E35" s="27">
        <f t="shared" si="4"/>
        <v>637.731870292086</v>
      </c>
      <c r="F35" s="15">
        <f t="shared" si="10"/>
        <v>1226.7</v>
      </c>
      <c r="G35" s="28">
        <f t="shared" si="6"/>
        <v>1226.7</v>
      </c>
      <c r="H35" s="86">
        <f t="shared" si="11"/>
        <v>58.54761693640787</v>
      </c>
      <c r="I35" s="87"/>
      <c r="S35" s="33">
        <f t="shared" si="1"/>
        <v>12.764897832347973</v>
      </c>
    </row>
    <row r="36" spans="1:21" ht="13.15" x14ac:dyDescent="0.4">
      <c r="A36" s="26">
        <f t="shared" si="7"/>
        <v>43387.5625</v>
      </c>
      <c r="B36" s="62">
        <f t="shared" si="12"/>
        <v>3.2258</v>
      </c>
      <c r="C36" s="62">
        <f t="shared" si="9"/>
        <v>14.714380197946697</v>
      </c>
      <c r="D36" s="13">
        <f t="shared" si="3"/>
        <v>1811.9648511363637</v>
      </c>
      <c r="E36" s="27">
        <f t="shared" si="4"/>
        <v>681.6662476281997</v>
      </c>
      <c r="F36" s="15">
        <f t="shared" si="10"/>
        <v>1226.7</v>
      </c>
      <c r="G36" s="28">
        <f t="shared" si="6"/>
        <v>1226.7</v>
      </c>
      <c r="H36" s="86">
        <f t="shared" si="11"/>
        <v>54.774138194333837</v>
      </c>
      <c r="I36" s="87"/>
      <c r="S36" s="33">
        <f t="shared" si="1"/>
        <v>14.714380197946697</v>
      </c>
    </row>
    <row r="37" spans="1:21" ht="13.15" x14ac:dyDescent="0.4">
      <c r="A37" s="26">
        <f t="shared" si="7"/>
        <v>43418</v>
      </c>
      <c r="B37" s="62">
        <f t="shared" si="12"/>
        <v>1.3</v>
      </c>
      <c r="C37" s="62">
        <f t="shared" si="9"/>
        <v>16.125275760089657</v>
      </c>
      <c r="D37" s="13">
        <f t="shared" si="3"/>
        <v>730.22329545454545</v>
      </c>
      <c r="E37" s="27">
        <f t="shared" si="4"/>
        <v>713.46279993504766</v>
      </c>
      <c r="F37" s="15">
        <f t="shared" si="10"/>
        <v>1226.7</v>
      </c>
      <c r="G37" s="28">
        <f t="shared" si="6"/>
        <v>1097.4158364285886</v>
      </c>
      <c r="H37" s="86">
        <f t="shared" si="11"/>
        <v>52.333045609945117</v>
      </c>
      <c r="I37" s="87"/>
      <c r="S37" s="33">
        <f t="shared" si="1"/>
        <v>16.125275760089657</v>
      </c>
    </row>
    <row r="38" spans="1:21" ht="13.15" x14ac:dyDescent="0.4">
      <c r="A38" s="26">
        <f t="shared" si="7"/>
        <v>43448.4375</v>
      </c>
      <c r="B38" s="62">
        <f t="shared" si="12"/>
        <v>1.0323</v>
      </c>
      <c r="C38" s="62">
        <f t="shared" si="9"/>
        <v>16.3140557991251</v>
      </c>
      <c r="D38" s="13">
        <f t="shared" si="3"/>
        <v>579.85346761363621</v>
      </c>
      <c r="E38" s="27">
        <f t="shared" si="4"/>
        <v>717.71722850278798</v>
      </c>
      <c r="F38" s="15">
        <f t="shared" si="10"/>
        <v>1097.4158364285886</v>
      </c>
      <c r="G38" s="28">
        <f t="shared" si="6"/>
        <v>843.58138201670954</v>
      </c>
      <c r="H38" s="86">
        <f t="shared" si="11"/>
        <v>46.540048357171926</v>
      </c>
      <c r="I38" s="87"/>
      <c r="S38" s="33">
        <f t="shared" si="1"/>
        <v>16.3140557991251</v>
      </c>
    </row>
    <row r="39" spans="1:21" ht="13.15" x14ac:dyDescent="0.4">
      <c r="A39" s="26">
        <f t="shared" si="7"/>
        <v>43478.875</v>
      </c>
      <c r="B39" s="62">
        <f t="shared" si="12"/>
        <v>1.1613</v>
      </c>
      <c r="C39" s="62">
        <f t="shared" si="9"/>
        <v>15.153727786314109</v>
      </c>
      <c r="D39" s="13">
        <f t="shared" si="3"/>
        <v>652.31408693181811</v>
      </c>
      <c r="E39" s="27">
        <f t="shared" si="4"/>
        <v>691.56757480594888</v>
      </c>
      <c r="F39" s="15">
        <f t="shared" si="10"/>
        <v>843.58138201670954</v>
      </c>
      <c r="G39" s="28">
        <f t="shared" si="6"/>
        <v>673.8650767562151</v>
      </c>
      <c r="H39" s="86">
        <f t="shared" si="11"/>
        <v>37.127981777251954</v>
      </c>
      <c r="I39" s="87"/>
      <c r="S39" s="33">
        <f t="shared" si="1"/>
        <v>15.153727786314109</v>
      </c>
    </row>
    <row r="40" spans="1:21" ht="13.15" x14ac:dyDescent="0.4">
      <c r="A40" s="26">
        <f t="shared" si="7"/>
        <v>43509.3125</v>
      </c>
      <c r="B40" s="62">
        <f t="shared" si="12"/>
        <v>1.9298</v>
      </c>
      <c r="C40" s="62">
        <f t="shared" si="9"/>
        <v>13.286740738341697</v>
      </c>
      <c r="D40" s="13">
        <f t="shared" si="3"/>
        <v>1083.9883965909091</v>
      </c>
      <c r="E40" s="27">
        <f t="shared" si="4"/>
        <v>649.49234760990009</v>
      </c>
      <c r="F40" s="15">
        <f t="shared" si="10"/>
        <v>673.8650767562151</v>
      </c>
      <c r="G40" s="28">
        <f t="shared" si="6"/>
        <v>891.56344641904241</v>
      </c>
      <c r="H40" s="86">
        <f t="shared" si="11"/>
        <v>31.579691969036919</v>
      </c>
      <c r="I40" s="87"/>
      <c r="K40" s="25"/>
      <c r="S40" s="33">
        <f t="shared" si="1"/>
        <v>13.286740738341697</v>
      </c>
    </row>
    <row r="41" spans="1:21" ht="13.15" x14ac:dyDescent="0.4">
      <c r="A41" s="26">
        <f t="shared" si="7"/>
        <v>43539.75</v>
      </c>
      <c r="B41" s="62">
        <f t="shared" si="12"/>
        <v>3</v>
      </c>
      <c r="C41" s="62">
        <f t="shared" si="9"/>
        <v>11.235102167652025</v>
      </c>
      <c r="D41" s="13">
        <f t="shared" si="3"/>
        <v>1685.1306818181815</v>
      </c>
      <c r="E41" s="27">
        <f t="shared" si="4"/>
        <v>603.25573387458064</v>
      </c>
      <c r="F41" s="15">
        <f t="shared" si="10"/>
        <v>891.56344641904241</v>
      </c>
      <c r="G41" s="28">
        <f t="shared" si="6"/>
        <v>1226.7</v>
      </c>
      <c r="H41" s="86">
        <f t="shared" si="11"/>
        <v>44.984176488609208</v>
      </c>
      <c r="I41" s="87"/>
      <c r="S41" s="33">
        <f t="shared" si="1"/>
        <v>11.235102167652025</v>
      </c>
    </row>
    <row r="42" spans="1:21" ht="13.15" x14ac:dyDescent="0.4">
      <c r="A42" s="26">
        <f t="shared" si="7"/>
        <v>43570.1875</v>
      </c>
      <c r="B42" s="62">
        <f t="shared" si="12"/>
        <v>3.9329999999999998</v>
      </c>
      <c r="C42" s="62">
        <f t="shared" si="9"/>
        <v>9.2856198020532972</v>
      </c>
      <c r="D42" s="13">
        <f t="shared" si="3"/>
        <v>2209.206323863636</v>
      </c>
      <c r="E42" s="27">
        <f t="shared" si="4"/>
        <v>559.32135653846672</v>
      </c>
      <c r="F42" s="15">
        <f t="shared" si="10"/>
        <v>1226.7</v>
      </c>
      <c r="G42" s="28">
        <f t="shared" si="6"/>
        <v>1226.7</v>
      </c>
      <c r="H42" s="86">
        <f t="shared" si="11"/>
        <v>66.755329138647227</v>
      </c>
      <c r="I42" s="87"/>
      <c r="S42" s="33">
        <f t="shared" si="1"/>
        <v>9.2856198020532972</v>
      </c>
    </row>
    <row r="43" spans="1:21" ht="13.15" x14ac:dyDescent="0.4">
      <c r="A43" s="26">
        <f t="shared" si="7"/>
        <v>43600.625</v>
      </c>
      <c r="B43" s="62">
        <f t="shared" si="12"/>
        <v>4.2903000000000002</v>
      </c>
      <c r="C43" s="62">
        <f t="shared" si="9"/>
        <v>7.8747242399103428</v>
      </c>
      <c r="D43" s="13">
        <f t="shared" si="3"/>
        <v>2409.9053880681813</v>
      </c>
      <c r="E43" s="27">
        <f t="shared" si="4"/>
        <v>527.52480423161899</v>
      </c>
      <c r="F43" s="15">
        <f t="shared" si="10"/>
        <v>1226.7</v>
      </c>
      <c r="G43" s="28">
        <f t="shared" si="6"/>
        <v>1226.7</v>
      </c>
      <c r="H43" s="86">
        <f t="shared" si="11"/>
        <v>70.77900593581613</v>
      </c>
      <c r="I43" s="87"/>
      <c r="S43" s="33">
        <f t="shared" si="1"/>
        <v>7.8747242399103428</v>
      </c>
    </row>
    <row r="44" spans="1:21" ht="13.5" thickBot="1" x14ac:dyDescent="0.45">
      <c r="A44" s="21">
        <f t="shared" si="7"/>
        <v>43631.0625</v>
      </c>
      <c r="B44" s="63">
        <f t="shared" si="12"/>
        <v>4.2332999999999998</v>
      </c>
      <c r="C44" s="63">
        <f t="shared" si="9"/>
        <v>7.6859442008748964</v>
      </c>
      <c r="D44" s="14">
        <f t="shared" si="3"/>
        <v>2377.8879051136355</v>
      </c>
      <c r="E44" s="29">
        <f t="shared" si="4"/>
        <v>523.27037566387844</v>
      </c>
      <c r="F44" s="16">
        <f t="shared" si="10"/>
        <v>1226.7</v>
      </c>
      <c r="G44" s="17">
        <f t="shared" si="6"/>
        <v>1226.7</v>
      </c>
      <c r="H44" s="84">
        <f t="shared" si="11"/>
        <v>71.354471773085379</v>
      </c>
      <c r="I44" s="85"/>
      <c r="S44" s="33">
        <f t="shared" si="1"/>
        <v>7.6859442008748964</v>
      </c>
    </row>
    <row r="45" spans="1:21" ht="14.35" customHeight="1" x14ac:dyDescent="0.4">
      <c r="A45" s="35"/>
      <c r="B45" s="1"/>
      <c r="C45" s="31"/>
      <c r="D45" s="1"/>
      <c r="E45" s="18"/>
      <c r="F45" s="19"/>
      <c r="G45" s="20"/>
      <c r="S45" s="34" t="s">
        <v>51</v>
      </c>
    </row>
    <row r="57" spans="1:9" ht="24.75" customHeight="1" x14ac:dyDescent="0.35"/>
    <row r="58" spans="1:9" x14ac:dyDescent="0.35">
      <c r="A58" s="2"/>
      <c r="B58" s="83"/>
      <c r="C58" s="83"/>
      <c r="D58" s="83"/>
      <c r="E58" s="83"/>
      <c r="F58" s="83"/>
      <c r="G58" s="83"/>
      <c r="H58" s="83"/>
      <c r="I58" s="49"/>
    </row>
    <row r="59" spans="1:9" x14ac:dyDescent="0.35">
      <c r="A59" s="2"/>
      <c r="B59" s="83"/>
      <c r="C59" s="83"/>
      <c r="D59" s="83"/>
      <c r="E59" s="83"/>
      <c r="F59" s="83"/>
      <c r="G59" s="83"/>
      <c r="H59" s="83"/>
      <c r="I59" s="49"/>
    </row>
    <row r="60" spans="1:9" x14ac:dyDescent="0.35">
      <c r="A60" s="2"/>
      <c r="B60" s="83"/>
      <c r="C60" s="83"/>
      <c r="D60" s="83"/>
      <c r="E60" s="83"/>
      <c r="F60" s="83"/>
      <c r="G60" s="83"/>
      <c r="H60" s="83"/>
      <c r="I60" s="49"/>
    </row>
    <row r="61" spans="1:9" x14ac:dyDescent="0.35">
      <c r="A61" s="2"/>
      <c r="B61" s="83"/>
      <c r="C61" s="83"/>
      <c r="D61" s="83"/>
      <c r="E61" s="83"/>
      <c r="F61" s="83"/>
      <c r="G61" s="83"/>
      <c r="H61" s="83"/>
      <c r="I61" s="49"/>
    </row>
    <row r="62" spans="1:9" x14ac:dyDescent="0.35">
      <c r="A62" s="2"/>
      <c r="B62" s="83"/>
      <c r="C62" s="83"/>
      <c r="D62" s="83"/>
      <c r="E62" s="83"/>
      <c r="F62" s="83"/>
      <c r="G62" s="83"/>
      <c r="H62" s="83"/>
      <c r="I62" s="49"/>
    </row>
    <row r="63" spans="1:9" x14ac:dyDescent="0.35">
      <c r="A63" s="2"/>
      <c r="B63" s="83"/>
      <c r="C63" s="83"/>
      <c r="D63" s="83"/>
      <c r="E63" s="83"/>
      <c r="F63" s="83"/>
      <c r="G63" s="83"/>
      <c r="H63" s="83"/>
      <c r="I63" s="49"/>
    </row>
    <row r="64" spans="1:9" x14ac:dyDescent="0.35">
      <c r="A64" s="2"/>
      <c r="B64" s="83"/>
      <c r="C64" s="83"/>
      <c r="D64" s="83"/>
      <c r="E64" s="83"/>
      <c r="F64" s="83"/>
      <c r="G64" s="83"/>
      <c r="H64" s="83"/>
      <c r="I64" s="49"/>
    </row>
    <row r="65" spans="1:9" x14ac:dyDescent="0.35">
      <c r="A65" s="2"/>
      <c r="B65" s="83"/>
      <c r="C65" s="83"/>
      <c r="D65" s="83"/>
      <c r="E65" s="83"/>
      <c r="F65" s="83"/>
      <c r="G65" s="83"/>
      <c r="H65" s="83"/>
      <c r="I65" s="49"/>
    </row>
    <row r="66" spans="1:9" x14ac:dyDescent="0.35">
      <c r="A66" s="2"/>
      <c r="B66" s="83"/>
      <c r="C66" s="83"/>
      <c r="D66" s="83"/>
      <c r="E66" s="83"/>
      <c r="F66" s="83"/>
      <c r="G66" s="83"/>
      <c r="H66" s="83"/>
      <c r="I66" s="49"/>
    </row>
    <row r="67" spans="1:9" x14ac:dyDescent="0.35">
      <c r="A67" s="2"/>
      <c r="B67" s="83"/>
      <c r="C67" s="83"/>
      <c r="D67" s="83"/>
      <c r="E67" s="83"/>
      <c r="F67" s="83"/>
      <c r="G67" s="83"/>
      <c r="H67" s="83"/>
      <c r="I67" s="49"/>
    </row>
    <row r="68" spans="1:9" x14ac:dyDescent="0.35">
      <c r="A68" s="2"/>
      <c r="B68" s="1"/>
      <c r="C68" s="1"/>
      <c r="D68" s="1"/>
      <c r="E68" s="1"/>
      <c r="F68" s="1"/>
      <c r="G68" s="1"/>
    </row>
    <row r="69" spans="1:9" x14ac:dyDescent="0.35">
      <c r="A69" s="2"/>
      <c r="B69" s="1"/>
      <c r="C69" s="1"/>
      <c r="D69" s="1"/>
      <c r="E69" s="1"/>
      <c r="F69" s="1"/>
      <c r="G69" s="1"/>
    </row>
    <row r="70" spans="1:9" x14ac:dyDescent="0.35">
      <c r="A70" s="2"/>
      <c r="B70" s="1"/>
      <c r="C70" s="1"/>
      <c r="D70" s="1"/>
      <c r="E70" s="1"/>
      <c r="F70" s="1"/>
      <c r="G70" s="1"/>
    </row>
    <row r="71" spans="1:9" x14ac:dyDescent="0.35">
      <c r="A71" s="2"/>
      <c r="B71" s="1"/>
      <c r="C71" s="1"/>
      <c r="D71" s="1"/>
      <c r="E71" s="1"/>
      <c r="F71" s="1"/>
      <c r="G71" s="1"/>
    </row>
    <row r="72" spans="1:9" x14ac:dyDescent="0.35">
      <c r="A72" s="2"/>
      <c r="B72" s="1"/>
      <c r="C72" s="1"/>
      <c r="D72" s="1"/>
      <c r="E72" s="1"/>
      <c r="F72" s="1"/>
      <c r="G72" s="1"/>
    </row>
    <row r="73" spans="1:9" x14ac:dyDescent="0.35">
      <c r="A73" s="2"/>
      <c r="B73" s="1"/>
      <c r="C73" s="1"/>
      <c r="D73" s="1"/>
      <c r="E73" s="1"/>
      <c r="F73" s="1"/>
      <c r="G73" s="1"/>
    </row>
    <row r="74" spans="1:9" x14ac:dyDescent="0.35">
      <c r="A74" s="2"/>
      <c r="B74" s="1"/>
      <c r="C74" s="1"/>
      <c r="D74" s="1"/>
      <c r="E74" s="1"/>
      <c r="F74" s="1"/>
      <c r="G74" s="1"/>
    </row>
    <row r="75" spans="1:9" x14ac:dyDescent="0.35">
      <c r="A75" s="2"/>
      <c r="B75" s="1"/>
      <c r="C75" s="1"/>
      <c r="D75" s="1"/>
      <c r="E75" s="1"/>
      <c r="F75" s="1"/>
      <c r="G75" s="1"/>
    </row>
    <row r="76" spans="1:9" x14ac:dyDescent="0.35">
      <c r="A76" s="2"/>
      <c r="B76" s="1"/>
      <c r="C76" s="1"/>
      <c r="D76" s="1"/>
      <c r="E76" s="1"/>
      <c r="F76" s="1"/>
      <c r="G76" s="1"/>
    </row>
    <row r="77" spans="1:9" x14ac:dyDescent="0.35">
      <c r="A77" s="2"/>
      <c r="B77" s="1"/>
      <c r="C77" s="1"/>
      <c r="D77" s="1"/>
      <c r="E77" s="1"/>
      <c r="F77" s="1"/>
      <c r="G77" s="1"/>
    </row>
    <row r="78" spans="1:9" x14ac:dyDescent="0.35">
      <c r="A78" s="2"/>
      <c r="B78" s="1"/>
      <c r="C78" s="1"/>
      <c r="D78" s="1"/>
      <c r="E78" s="1"/>
      <c r="F78" s="1"/>
      <c r="G78" s="1"/>
    </row>
    <row r="79" spans="1:9" x14ac:dyDescent="0.35">
      <c r="A79" s="2"/>
      <c r="B79" s="1"/>
      <c r="C79" s="1"/>
      <c r="D79" s="1"/>
      <c r="E79" s="1"/>
      <c r="F79" s="1"/>
      <c r="G79" s="1"/>
    </row>
    <row r="80" spans="1:9" x14ac:dyDescent="0.35">
      <c r="A80" s="2"/>
      <c r="B80" s="1"/>
      <c r="C80" s="1"/>
      <c r="D80" s="1"/>
      <c r="E80" s="1"/>
      <c r="F80" s="1"/>
      <c r="G80" s="1"/>
    </row>
    <row r="81" spans="1:7" x14ac:dyDescent="0.35">
      <c r="A81" s="2"/>
      <c r="B81" s="1"/>
      <c r="C81" s="1"/>
      <c r="D81" s="1"/>
      <c r="E81" s="1"/>
      <c r="F81" s="1"/>
      <c r="G81" s="1"/>
    </row>
    <row r="82" spans="1:7" x14ac:dyDescent="0.35">
      <c r="A82" s="2"/>
      <c r="B82" s="1"/>
      <c r="C82" s="1"/>
      <c r="D82" s="1"/>
      <c r="E82" s="1"/>
      <c r="F82" s="1"/>
      <c r="G82" s="1"/>
    </row>
    <row r="83" spans="1:7" x14ac:dyDescent="0.35">
      <c r="A83" s="2"/>
      <c r="B83" s="1"/>
      <c r="C83" s="1"/>
      <c r="D83" s="1"/>
      <c r="E83" s="1"/>
      <c r="F83" s="1"/>
      <c r="G83" s="1"/>
    </row>
    <row r="84" spans="1:7" x14ac:dyDescent="0.35">
      <c r="A84" s="2"/>
      <c r="B84" s="1"/>
      <c r="C84" s="1"/>
      <c r="D84" s="1"/>
      <c r="E84" s="1"/>
      <c r="F84" s="1"/>
      <c r="G84" s="1"/>
    </row>
    <row r="85" spans="1:7" x14ac:dyDescent="0.35">
      <c r="A85" s="2"/>
      <c r="B85" s="1"/>
      <c r="C85" s="1"/>
      <c r="D85" s="1"/>
      <c r="E85" s="1"/>
      <c r="F85" s="1"/>
      <c r="G85" s="1"/>
    </row>
    <row r="86" spans="1:7" x14ac:dyDescent="0.35">
      <c r="A86" s="2"/>
      <c r="B86" s="1"/>
      <c r="C86" s="1"/>
      <c r="D86" s="1"/>
      <c r="E86" s="1"/>
      <c r="F86" s="1"/>
      <c r="G86" s="1"/>
    </row>
    <row r="87" spans="1:7" x14ac:dyDescent="0.35">
      <c r="A87" s="2"/>
      <c r="B87" s="1"/>
      <c r="C87" s="1"/>
      <c r="D87" s="1"/>
      <c r="E87" s="1"/>
      <c r="F87" s="1"/>
      <c r="G87" s="1"/>
    </row>
    <row r="88" spans="1:7" x14ac:dyDescent="0.35">
      <c r="A88" s="2"/>
      <c r="B88" s="1"/>
      <c r="C88" s="1"/>
      <c r="D88" s="1"/>
      <c r="E88" s="1"/>
      <c r="F88" s="1"/>
      <c r="G88" s="1"/>
    </row>
    <row r="89" spans="1:7" x14ac:dyDescent="0.35">
      <c r="A89" s="2"/>
      <c r="B89" s="1"/>
      <c r="C89" s="1"/>
      <c r="D89" s="1"/>
      <c r="E89" s="1"/>
      <c r="F89" s="1"/>
      <c r="G89" s="1"/>
    </row>
    <row r="90" spans="1:7" x14ac:dyDescent="0.35">
      <c r="A90" s="2"/>
      <c r="B90" s="1"/>
      <c r="C90" s="1"/>
      <c r="D90" s="1"/>
      <c r="E90" s="1"/>
      <c r="F90" s="1"/>
      <c r="G90" s="1"/>
    </row>
    <row r="91" spans="1:7" x14ac:dyDescent="0.35">
      <c r="A91" s="2"/>
      <c r="B91" s="1"/>
      <c r="C91" s="1"/>
      <c r="D91" s="1"/>
      <c r="E91" s="1"/>
      <c r="F91" s="1"/>
      <c r="G91" s="1"/>
    </row>
    <row r="92" spans="1:7" x14ac:dyDescent="0.35">
      <c r="A92" s="2"/>
      <c r="B92" s="1"/>
      <c r="C92" s="1"/>
      <c r="D92" s="1"/>
      <c r="E92" s="1"/>
      <c r="F92" s="1"/>
      <c r="G92" s="1"/>
    </row>
    <row r="93" spans="1:7" x14ac:dyDescent="0.35">
      <c r="A93" s="2"/>
      <c r="B93" s="1"/>
      <c r="C93" s="1"/>
      <c r="D93" s="1"/>
      <c r="E93" s="1"/>
      <c r="F93" s="1"/>
      <c r="G93" s="1"/>
    </row>
    <row r="94" spans="1:7" x14ac:dyDescent="0.35">
      <c r="A94" s="2"/>
      <c r="B94" s="1"/>
      <c r="C94" s="1"/>
      <c r="D94" s="1"/>
      <c r="E94" s="1"/>
      <c r="F94" s="1"/>
      <c r="G94" s="1"/>
    </row>
    <row r="95" spans="1:7" x14ac:dyDescent="0.35">
      <c r="A95" s="2"/>
      <c r="B95" s="1"/>
      <c r="C95" s="1"/>
      <c r="D95" s="1"/>
      <c r="E95" s="1"/>
      <c r="F95" s="1"/>
      <c r="G95" s="1"/>
    </row>
    <row r="96" spans="1:7" x14ac:dyDescent="0.35">
      <c r="A96" s="2"/>
      <c r="B96" s="1"/>
      <c r="C96" s="1"/>
      <c r="D96" s="1"/>
      <c r="E96" s="1"/>
      <c r="F96" s="1"/>
      <c r="G96" s="1"/>
    </row>
    <row r="97" spans="1:7" x14ac:dyDescent="0.35">
      <c r="A97" s="2"/>
      <c r="B97" s="1"/>
      <c r="C97" s="1"/>
      <c r="D97" s="1"/>
      <c r="E97" s="1"/>
      <c r="F97" s="1"/>
      <c r="G97" s="1"/>
    </row>
    <row r="98" spans="1:7" x14ac:dyDescent="0.35">
      <c r="A98" s="2"/>
      <c r="B98" s="1"/>
      <c r="C98" s="1"/>
      <c r="D98" s="1"/>
      <c r="E98" s="1"/>
      <c r="F98" s="1"/>
      <c r="G98" s="1"/>
    </row>
    <row r="99" spans="1:7" x14ac:dyDescent="0.35">
      <c r="A99" s="2"/>
      <c r="B99" s="1"/>
      <c r="C99" s="1"/>
      <c r="D99" s="1"/>
      <c r="E99" s="1"/>
      <c r="F99" s="1"/>
      <c r="G99" s="1"/>
    </row>
    <row r="100" spans="1:7" x14ac:dyDescent="0.35">
      <c r="A100" s="2"/>
      <c r="B100" s="1"/>
      <c r="C100" s="1"/>
      <c r="D100" s="1"/>
      <c r="E100" s="1"/>
      <c r="F100" s="1"/>
      <c r="G100" s="1"/>
    </row>
    <row r="101" spans="1:7" x14ac:dyDescent="0.35">
      <c r="A101" s="2"/>
      <c r="B101" s="1"/>
      <c r="C101" s="1"/>
      <c r="D101" s="1"/>
      <c r="E101" s="1"/>
      <c r="F101" s="1"/>
      <c r="G101" s="1"/>
    </row>
    <row r="102" spans="1:7" x14ac:dyDescent="0.35">
      <c r="A102" s="2"/>
      <c r="B102" s="1"/>
      <c r="C102" s="1"/>
      <c r="D102" s="1"/>
      <c r="E102" s="1"/>
      <c r="F102" s="1"/>
      <c r="G102" s="1"/>
    </row>
    <row r="103" spans="1:7" x14ac:dyDescent="0.35">
      <c r="A103" s="2"/>
      <c r="B103" s="1"/>
      <c r="C103" s="1"/>
      <c r="D103" s="1"/>
      <c r="E103" s="1"/>
      <c r="F103" s="1"/>
      <c r="G103" s="1"/>
    </row>
    <row r="104" spans="1:7" x14ac:dyDescent="0.35">
      <c r="A104" s="2"/>
      <c r="B104" s="1"/>
      <c r="C104" s="1"/>
      <c r="D104" s="1"/>
      <c r="E104" s="1"/>
      <c r="F104" s="1"/>
      <c r="G104" s="1"/>
    </row>
    <row r="105" spans="1:7" x14ac:dyDescent="0.35">
      <c r="A105" s="2"/>
      <c r="B105" s="1"/>
      <c r="C105" s="1"/>
      <c r="D105" s="1"/>
      <c r="E105" s="1"/>
      <c r="F105" s="1"/>
      <c r="G105" s="1"/>
    </row>
    <row r="106" spans="1:7" x14ac:dyDescent="0.35">
      <c r="A106" s="2"/>
      <c r="B106" s="1"/>
      <c r="C106" s="1"/>
      <c r="D106" s="1"/>
      <c r="E106" s="1"/>
      <c r="F106" s="1"/>
      <c r="G106" s="1"/>
    </row>
    <row r="107" spans="1:7" x14ac:dyDescent="0.35">
      <c r="A107" s="2"/>
      <c r="B107" s="1"/>
      <c r="C107" s="1"/>
      <c r="D107" s="1"/>
      <c r="E107" s="1"/>
      <c r="F107" s="1"/>
      <c r="G107" s="1"/>
    </row>
    <row r="108" spans="1:7" x14ac:dyDescent="0.35">
      <c r="A108" s="2"/>
      <c r="B108" s="1"/>
      <c r="C108" s="1"/>
      <c r="D108" s="1"/>
      <c r="E108" s="1"/>
      <c r="F108" s="1"/>
      <c r="G108" s="1"/>
    </row>
    <row r="109" spans="1:7" x14ac:dyDescent="0.35">
      <c r="A109" s="2"/>
      <c r="B109" s="1"/>
      <c r="C109" s="1"/>
      <c r="D109" s="1"/>
      <c r="E109" s="1"/>
      <c r="F109" s="1"/>
      <c r="G109" s="1"/>
    </row>
    <row r="110" spans="1:7" x14ac:dyDescent="0.35">
      <c r="A110" s="2"/>
      <c r="B110" s="1"/>
      <c r="C110" s="1"/>
      <c r="D110" s="1"/>
      <c r="E110" s="1"/>
      <c r="F110" s="1"/>
      <c r="G110" s="1"/>
    </row>
    <row r="111" spans="1:7" x14ac:dyDescent="0.35">
      <c r="A111" s="2"/>
      <c r="B111" s="1"/>
      <c r="C111" s="1"/>
      <c r="D111" s="1"/>
      <c r="E111" s="1"/>
      <c r="F111" s="1"/>
      <c r="G111" s="1"/>
    </row>
    <row r="112" spans="1:7" x14ac:dyDescent="0.35">
      <c r="A112" s="2"/>
      <c r="B112" s="1"/>
      <c r="C112" s="1"/>
      <c r="D112" s="1"/>
      <c r="E112" s="1"/>
      <c r="F112" s="1"/>
      <c r="G112" s="1"/>
    </row>
    <row r="113" spans="1:7" x14ac:dyDescent="0.35">
      <c r="A113" s="2"/>
      <c r="B113" s="1"/>
      <c r="C113" s="1"/>
      <c r="D113" s="1"/>
      <c r="E113" s="1"/>
      <c r="F113" s="1"/>
      <c r="G113" s="1"/>
    </row>
    <row r="114" spans="1:7" x14ac:dyDescent="0.35">
      <c r="A114" s="2"/>
      <c r="B114" s="1"/>
      <c r="C114" s="1"/>
      <c r="D114" s="1"/>
      <c r="E114" s="1"/>
      <c r="F114" s="1"/>
      <c r="G114" s="1"/>
    </row>
    <row r="115" spans="1:7" x14ac:dyDescent="0.35">
      <c r="A115" s="2"/>
      <c r="B115" s="1"/>
      <c r="C115" s="1"/>
      <c r="D115" s="1"/>
      <c r="E115" s="1"/>
      <c r="F115" s="1"/>
      <c r="G115" s="1"/>
    </row>
    <row r="116" spans="1:7" x14ac:dyDescent="0.35">
      <c r="A116" s="2"/>
      <c r="B116" s="1"/>
      <c r="C116" s="1"/>
      <c r="D116" s="1"/>
      <c r="E116" s="1"/>
      <c r="F116" s="1"/>
      <c r="G116" s="1"/>
    </row>
    <row r="117" spans="1:7" x14ac:dyDescent="0.35">
      <c r="A117" s="2"/>
      <c r="B117" s="1"/>
      <c r="C117" s="1"/>
      <c r="D117" s="1"/>
      <c r="E117" s="1"/>
      <c r="F117" s="1"/>
      <c r="G117" s="1"/>
    </row>
    <row r="118" spans="1:7" x14ac:dyDescent="0.35">
      <c r="A118" s="2"/>
      <c r="B118" s="1"/>
      <c r="C118" s="1"/>
      <c r="D118" s="1"/>
      <c r="E118" s="1"/>
      <c r="F118" s="1"/>
      <c r="G118" s="1"/>
    </row>
    <row r="119" spans="1:7" x14ac:dyDescent="0.35">
      <c r="A119" s="2"/>
      <c r="B119" s="1"/>
      <c r="C119" s="1"/>
      <c r="D119" s="1"/>
      <c r="E119" s="1"/>
      <c r="F119" s="1"/>
      <c r="G119" s="1"/>
    </row>
    <row r="120" spans="1:7" x14ac:dyDescent="0.35">
      <c r="A120" s="2"/>
      <c r="B120" s="1"/>
      <c r="C120" s="1"/>
      <c r="D120" s="1"/>
      <c r="E120" s="1"/>
      <c r="F120" s="1"/>
      <c r="G120" s="1"/>
    </row>
    <row r="121" spans="1:7" x14ac:dyDescent="0.35">
      <c r="A121" s="2"/>
      <c r="B121" s="1"/>
      <c r="C121" s="1"/>
      <c r="D121" s="1"/>
      <c r="E121" s="1"/>
      <c r="F121" s="1"/>
      <c r="G121" s="1"/>
    </row>
    <row r="122" spans="1:7" x14ac:dyDescent="0.35">
      <c r="A122" s="2"/>
      <c r="B122" s="1"/>
      <c r="C122" s="1"/>
      <c r="D122" s="1"/>
      <c r="E122" s="1"/>
      <c r="F122" s="1"/>
      <c r="G122" s="1"/>
    </row>
    <row r="123" spans="1:7" x14ac:dyDescent="0.35">
      <c r="A123" s="2"/>
      <c r="B123" s="1"/>
      <c r="C123" s="1"/>
      <c r="D123" s="1"/>
      <c r="E123" s="1"/>
      <c r="F123" s="1"/>
      <c r="G123" s="1"/>
    </row>
    <row r="124" spans="1:7" x14ac:dyDescent="0.35">
      <c r="A124" s="2"/>
      <c r="B124" s="1"/>
      <c r="C124" s="1"/>
      <c r="D124" s="1"/>
      <c r="E124" s="1"/>
      <c r="F124" s="1"/>
      <c r="G124" s="1"/>
    </row>
    <row r="125" spans="1:7" x14ac:dyDescent="0.35">
      <c r="A125" s="2"/>
      <c r="B125" s="1"/>
      <c r="C125" s="1"/>
      <c r="D125" s="1"/>
      <c r="E125" s="1"/>
      <c r="F125" s="1"/>
      <c r="G125" s="1"/>
    </row>
    <row r="126" spans="1:7" x14ac:dyDescent="0.35">
      <c r="A126" s="2"/>
      <c r="B126" s="1"/>
      <c r="C126" s="1"/>
      <c r="D126" s="1"/>
      <c r="E126" s="1"/>
      <c r="F126" s="1"/>
      <c r="G126" s="1"/>
    </row>
    <row r="127" spans="1:7" x14ac:dyDescent="0.35">
      <c r="A127" s="2"/>
      <c r="B127" s="1"/>
      <c r="C127" s="1"/>
      <c r="D127" s="1"/>
      <c r="E127" s="1"/>
      <c r="F127" s="1"/>
      <c r="G127" s="1"/>
    </row>
    <row r="128" spans="1:7" x14ac:dyDescent="0.35">
      <c r="A128" s="2"/>
      <c r="B128" s="1"/>
      <c r="C128" s="1"/>
      <c r="D128" s="1"/>
      <c r="E128" s="1"/>
      <c r="F128" s="1"/>
      <c r="G128" s="1"/>
    </row>
    <row r="129" spans="1:7" x14ac:dyDescent="0.35">
      <c r="A129" s="2"/>
      <c r="B129" s="1"/>
      <c r="C129" s="1"/>
      <c r="D129" s="1"/>
      <c r="E129" s="1"/>
      <c r="F129" s="1"/>
      <c r="G129" s="1"/>
    </row>
    <row r="130" spans="1:7" x14ac:dyDescent="0.35">
      <c r="A130" s="2"/>
      <c r="B130" s="1"/>
      <c r="C130" s="1"/>
      <c r="D130" s="1"/>
      <c r="E130" s="1"/>
      <c r="F130" s="1"/>
      <c r="G130" s="1"/>
    </row>
    <row r="131" spans="1:7" x14ac:dyDescent="0.35">
      <c r="A131" s="2"/>
      <c r="B131" s="1"/>
      <c r="C131" s="1"/>
      <c r="D131" s="1"/>
      <c r="E131" s="1"/>
      <c r="F131" s="1"/>
      <c r="G131" s="1"/>
    </row>
    <row r="132" spans="1:7" x14ac:dyDescent="0.35">
      <c r="A132" s="2"/>
      <c r="B132" s="1"/>
      <c r="C132" s="1"/>
      <c r="D132" s="1"/>
      <c r="E132" s="1"/>
      <c r="F132" s="1"/>
      <c r="G132" s="1"/>
    </row>
    <row r="133" spans="1:7" x14ac:dyDescent="0.35">
      <c r="A133" s="2"/>
      <c r="B133" s="1"/>
      <c r="C133" s="1"/>
      <c r="D133" s="1"/>
      <c r="E133" s="1"/>
      <c r="F133" s="1"/>
      <c r="G133" s="1"/>
    </row>
    <row r="134" spans="1:7" x14ac:dyDescent="0.35">
      <c r="A134" s="2"/>
      <c r="B134" s="1"/>
      <c r="C134" s="1"/>
      <c r="D134" s="1"/>
      <c r="E134" s="1"/>
      <c r="F134" s="1"/>
      <c r="G134" s="1"/>
    </row>
    <row r="135" spans="1:7" x14ac:dyDescent="0.35">
      <c r="A135" s="2"/>
      <c r="B135" s="1"/>
      <c r="C135" s="1"/>
      <c r="D135" s="1"/>
      <c r="E135" s="1"/>
      <c r="F135" s="1"/>
      <c r="G135" s="1"/>
    </row>
    <row r="136" spans="1:7" x14ac:dyDescent="0.35">
      <c r="A136" s="2"/>
      <c r="B136" s="1"/>
      <c r="C136" s="1"/>
      <c r="D136" s="1"/>
      <c r="E136" s="1"/>
      <c r="F136" s="1"/>
      <c r="G136" s="1"/>
    </row>
    <row r="137" spans="1:7" x14ac:dyDescent="0.35">
      <c r="A137" s="2"/>
      <c r="B137" s="1"/>
      <c r="C137" s="1"/>
      <c r="D137" s="1"/>
      <c r="E137" s="1"/>
      <c r="F137" s="1"/>
      <c r="G137" s="1"/>
    </row>
    <row r="138" spans="1:7" x14ac:dyDescent="0.35">
      <c r="A138" s="2"/>
      <c r="B138" s="1"/>
      <c r="C138" s="1"/>
      <c r="D138" s="1"/>
      <c r="E138" s="1"/>
      <c r="F138" s="1"/>
      <c r="G138" s="1"/>
    </row>
    <row r="139" spans="1:7" x14ac:dyDescent="0.35">
      <c r="A139" s="2"/>
      <c r="B139" s="1"/>
      <c r="C139" s="1"/>
      <c r="D139" s="1"/>
      <c r="E139" s="1"/>
      <c r="F139" s="1"/>
      <c r="G139" s="1"/>
    </row>
    <row r="140" spans="1:7" x14ac:dyDescent="0.35">
      <c r="A140" s="2"/>
      <c r="B140" s="1"/>
      <c r="C140" s="1"/>
      <c r="D140" s="1"/>
      <c r="E140" s="1"/>
      <c r="F140" s="1"/>
      <c r="G140" s="1"/>
    </row>
    <row r="141" spans="1:7" x14ac:dyDescent="0.35">
      <c r="A141" s="2"/>
      <c r="B141" s="1"/>
      <c r="C141" s="1"/>
      <c r="D141" s="1"/>
      <c r="E141" s="1"/>
      <c r="F141" s="1"/>
      <c r="G141" s="1"/>
    </row>
    <row r="142" spans="1:7" ht="13.15" x14ac:dyDescent="0.4">
      <c r="A142" s="3"/>
      <c r="B142" s="1"/>
      <c r="C142" s="1"/>
      <c r="D142" s="1"/>
      <c r="E142" s="1"/>
      <c r="F142" s="1"/>
      <c r="G142" s="1"/>
    </row>
    <row r="143" spans="1:7" x14ac:dyDescent="0.35">
      <c r="A143" s="9"/>
      <c r="B143" s="9"/>
      <c r="C143" s="9"/>
      <c r="D143" s="9"/>
      <c r="E143" s="9"/>
      <c r="F143" s="9"/>
      <c r="G143" s="9"/>
    </row>
    <row r="144" spans="1:7" x14ac:dyDescent="0.35">
      <c r="A144" s="10"/>
      <c r="B144" s="10"/>
      <c r="C144" s="10"/>
      <c r="D144" s="10"/>
      <c r="E144" s="10"/>
      <c r="F144" s="10"/>
      <c r="G144" s="10"/>
    </row>
    <row r="145" spans="1:7" x14ac:dyDescent="0.35">
      <c r="A145" s="10"/>
      <c r="B145" s="10"/>
      <c r="C145" s="10"/>
      <c r="D145" s="10"/>
      <c r="E145" s="10"/>
      <c r="F145" s="10"/>
      <c r="G145" s="10"/>
    </row>
    <row r="146" spans="1:7" x14ac:dyDescent="0.35">
      <c r="A146" s="10"/>
      <c r="B146" s="10"/>
      <c r="C146" s="10"/>
      <c r="D146" s="10"/>
      <c r="E146" s="10"/>
      <c r="F146" s="10"/>
      <c r="G146" s="10"/>
    </row>
    <row r="147" spans="1:7" x14ac:dyDescent="0.35">
      <c r="A147" s="10"/>
      <c r="B147" s="10"/>
      <c r="C147" s="10"/>
      <c r="D147" s="10"/>
      <c r="E147" s="10"/>
      <c r="F147" s="10"/>
      <c r="G147" s="10"/>
    </row>
    <row r="148" spans="1:7" x14ac:dyDescent="0.35">
      <c r="A148" s="10"/>
      <c r="B148" s="10"/>
      <c r="C148" s="10"/>
      <c r="D148" s="10"/>
      <c r="E148" s="10"/>
      <c r="F148" s="10"/>
      <c r="G148" s="10"/>
    </row>
    <row r="149" spans="1:7" x14ac:dyDescent="0.35">
      <c r="A149" s="10"/>
      <c r="B149" s="10"/>
      <c r="C149" s="10"/>
      <c r="D149" s="10"/>
      <c r="E149" s="10"/>
      <c r="F149" s="10"/>
      <c r="G149" s="10"/>
    </row>
    <row r="150" spans="1:7" x14ac:dyDescent="0.35">
      <c r="A150" s="10"/>
      <c r="B150" s="10"/>
      <c r="C150" s="10"/>
      <c r="D150" s="10"/>
      <c r="E150" s="10"/>
      <c r="F150" s="10"/>
      <c r="G150" s="10"/>
    </row>
    <row r="151" spans="1:7" x14ac:dyDescent="0.35">
      <c r="A151" s="10"/>
      <c r="B151" s="10"/>
      <c r="C151" s="10"/>
      <c r="D151" s="10"/>
      <c r="E151" s="10"/>
      <c r="F151" s="10"/>
      <c r="G151" s="10"/>
    </row>
    <row r="152" spans="1:7" x14ac:dyDescent="0.35">
      <c r="A152" s="10"/>
      <c r="B152" s="10"/>
      <c r="C152" s="10"/>
      <c r="D152" s="10"/>
      <c r="E152" s="10"/>
      <c r="F152" s="10"/>
      <c r="G152" s="10"/>
    </row>
    <row r="153" spans="1:7" x14ac:dyDescent="0.35">
      <c r="A153" s="10"/>
      <c r="B153" s="10"/>
      <c r="C153" s="10"/>
      <c r="D153" s="10"/>
      <c r="E153" s="10"/>
      <c r="F153" s="10"/>
      <c r="G153" s="10"/>
    </row>
    <row r="154" spans="1:7" x14ac:dyDescent="0.35">
      <c r="A154" s="10"/>
      <c r="B154" s="10"/>
      <c r="C154" s="10"/>
      <c r="D154" s="10"/>
      <c r="E154" s="10"/>
      <c r="F154" s="10"/>
      <c r="G154" s="10"/>
    </row>
    <row r="155" spans="1:7" x14ac:dyDescent="0.35">
      <c r="A155" s="10"/>
      <c r="B155" s="10"/>
      <c r="C155" s="10"/>
      <c r="D155" s="10"/>
      <c r="E155" s="10"/>
      <c r="F155" s="10"/>
      <c r="G155" s="10"/>
    </row>
    <row r="156" spans="1:7" x14ac:dyDescent="0.35">
      <c r="A156" s="10"/>
      <c r="B156" s="10"/>
      <c r="C156" s="10"/>
      <c r="D156" s="10"/>
      <c r="E156" s="10"/>
      <c r="F156" s="10"/>
      <c r="G156" s="10"/>
    </row>
    <row r="157" spans="1:7" x14ac:dyDescent="0.35">
      <c r="A157" s="10"/>
      <c r="B157" s="10"/>
      <c r="C157" s="10"/>
      <c r="D157" s="10"/>
      <c r="E157" s="10"/>
      <c r="F157" s="10"/>
      <c r="G157" s="10"/>
    </row>
    <row r="158" spans="1:7" x14ac:dyDescent="0.35">
      <c r="A158" s="10"/>
      <c r="B158" s="10"/>
      <c r="C158" s="10"/>
      <c r="D158" s="10"/>
      <c r="E158" s="10"/>
      <c r="F158" s="10"/>
      <c r="G158" s="10"/>
    </row>
    <row r="159" spans="1:7" x14ac:dyDescent="0.35">
      <c r="A159" s="10"/>
      <c r="B159" s="10"/>
      <c r="C159" s="10"/>
      <c r="D159" s="10"/>
      <c r="E159" s="10"/>
      <c r="F159" s="10"/>
      <c r="G159" s="10"/>
    </row>
    <row r="160" spans="1:7" x14ac:dyDescent="0.35">
      <c r="A160" s="10"/>
      <c r="B160" s="10"/>
      <c r="C160" s="10"/>
      <c r="D160" s="10"/>
      <c r="E160" s="10"/>
      <c r="F160" s="10"/>
      <c r="G160" s="10"/>
    </row>
    <row r="161" spans="1:7" x14ac:dyDescent="0.35">
      <c r="A161" s="10"/>
      <c r="B161" s="10"/>
      <c r="C161" s="10"/>
      <c r="D161" s="10"/>
      <c r="E161" s="10"/>
      <c r="F161" s="10"/>
      <c r="G161" s="10"/>
    </row>
    <row r="162" spans="1:7" x14ac:dyDescent="0.35">
      <c r="A162" s="10"/>
      <c r="B162" s="10"/>
      <c r="C162" s="10"/>
      <c r="D162" s="10"/>
      <c r="E162" s="10"/>
      <c r="F162" s="10"/>
      <c r="G162" s="10"/>
    </row>
    <row r="163" spans="1:7" x14ac:dyDescent="0.35">
      <c r="A163" s="10"/>
      <c r="B163" s="10"/>
      <c r="C163" s="10"/>
      <c r="D163" s="10"/>
      <c r="E163" s="10"/>
      <c r="F163" s="10"/>
      <c r="G163" s="10"/>
    </row>
    <row r="164" spans="1:7" x14ac:dyDescent="0.35">
      <c r="A164" s="10"/>
      <c r="B164" s="10"/>
      <c r="C164" s="10"/>
      <c r="D164" s="10"/>
      <c r="E164" s="10"/>
      <c r="F164" s="10"/>
      <c r="G164" s="10"/>
    </row>
    <row r="165" spans="1:7" x14ac:dyDescent="0.35">
      <c r="A165" s="10"/>
      <c r="B165" s="10"/>
      <c r="C165" s="10"/>
      <c r="D165" s="10"/>
      <c r="E165" s="10"/>
      <c r="F165" s="10"/>
      <c r="G165" s="10"/>
    </row>
    <row r="166" spans="1:7" x14ac:dyDescent="0.35">
      <c r="A166" s="10"/>
      <c r="B166" s="10"/>
      <c r="C166" s="10"/>
      <c r="D166" s="10"/>
      <c r="E166" s="10"/>
      <c r="F166" s="10"/>
      <c r="G166" s="10"/>
    </row>
    <row r="167" spans="1:7" x14ac:dyDescent="0.35">
      <c r="A167" s="10"/>
      <c r="B167" s="10"/>
      <c r="C167" s="10"/>
      <c r="D167" s="10"/>
      <c r="E167" s="10"/>
      <c r="F167" s="10"/>
      <c r="G167" s="10"/>
    </row>
    <row r="168" spans="1:7" x14ac:dyDescent="0.35">
      <c r="A168" s="10"/>
      <c r="B168" s="10"/>
      <c r="C168" s="10"/>
      <c r="D168" s="10"/>
      <c r="E168" s="10"/>
      <c r="F168" s="10"/>
      <c r="G168" s="10"/>
    </row>
    <row r="169" spans="1:7" x14ac:dyDescent="0.35">
      <c r="A169" s="10"/>
      <c r="B169" s="10"/>
      <c r="C169" s="10"/>
      <c r="D169" s="10"/>
      <c r="E169" s="10"/>
      <c r="F169" s="10"/>
      <c r="G169" s="10"/>
    </row>
    <row r="170" spans="1:7" x14ac:dyDescent="0.35">
      <c r="A170" s="10"/>
      <c r="B170" s="10"/>
      <c r="C170" s="10"/>
      <c r="D170" s="10"/>
      <c r="E170" s="10"/>
      <c r="F170" s="10"/>
      <c r="G170" s="10"/>
    </row>
    <row r="171" spans="1:7" x14ac:dyDescent="0.35">
      <c r="A171" s="10"/>
      <c r="B171" s="10"/>
      <c r="C171" s="10"/>
      <c r="D171" s="10"/>
      <c r="E171" s="10"/>
      <c r="F171" s="10"/>
      <c r="G171" s="10"/>
    </row>
    <row r="172" spans="1:7" x14ac:dyDescent="0.35">
      <c r="A172" s="10"/>
      <c r="B172" s="10"/>
      <c r="C172" s="10"/>
      <c r="D172" s="10"/>
      <c r="E172" s="10"/>
      <c r="F172" s="10"/>
      <c r="G172" s="10"/>
    </row>
    <row r="173" spans="1:7" x14ac:dyDescent="0.35">
      <c r="A173" s="10"/>
      <c r="B173" s="10"/>
      <c r="C173" s="10"/>
      <c r="D173" s="10"/>
      <c r="E173" s="10"/>
      <c r="F173" s="10"/>
      <c r="G173" s="10"/>
    </row>
    <row r="174" spans="1:7" x14ac:dyDescent="0.35">
      <c r="A174" s="10"/>
      <c r="B174" s="10"/>
      <c r="C174" s="10"/>
      <c r="D174" s="10"/>
      <c r="E174" s="10"/>
      <c r="F174" s="10"/>
      <c r="G174" s="10"/>
    </row>
    <row r="175" spans="1:7" x14ac:dyDescent="0.35">
      <c r="A175" s="10"/>
      <c r="B175" s="10"/>
      <c r="C175" s="10"/>
      <c r="D175" s="10"/>
      <c r="E175" s="10"/>
      <c r="F175" s="10"/>
      <c r="G175" s="10"/>
    </row>
    <row r="176" spans="1:7" x14ac:dyDescent="0.35">
      <c r="A176" s="10"/>
      <c r="B176" s="10"/>
      <c r="C176" s="10"/>
      <c r="D176" s="10"/>
      <c r="E176" s="10"/>
      <c r="F176" s="10"/>
      <c r="G176" s="10"/>
    </row>
    <row r="177" spans="1:7" x14ac:dyDescent="0.35">
      <c r="A177" s="10"/>
      <c r="B177" s="10"/>
      <c r="C177" s="10"/>
      <c r="D177" s="10"/>
      <c r="E177" s="10"/>
      <c r="F177" s="10"/>
      <c r="G177" s="10"/>
    </row>
    <row r="178" spans="1:7" x14ac:dyDescent="0.35">
      <c r="A178" s="10"/>
      <c r="B178" s="10"/>
      <c r="C178" s="10"/>
      <c r="D178" s="10"/>
      <c r="E178" s="10"/>
      <c r="F178" s="10"/>
      <c r="G178" s="10"/>
    </row>
    <row r="179" spans="1:7" x14ac:dyDescent="0.35">
      <c r="A179" s="10"/>
      <c r="B179" s="10"/>
      <c r="C179" s="10"/>
      <c r="D179" s="10"/>
      <c r="E179" s="10"/>
      <c r="F179" s="10"/>
      <c r="G179" s="10"/>
    </row>
    <row r="180" spans="1:7" x14ac:dyDescent="0.35">
      <c r="A180" s="10"/>
      <c r="B180" s="10"/>
      <c r="C180" s="10"/>
      <c r="D180" s="10"/>
      <c r="E180" s="10"/>
      <c r="F180" s="10"/>
      <c r="G180" s="10"/>
    </row>
    <row r="181" spans="1:7" x14ac:dyDescent="0.35">
      <c r="A181" s="10"/>
      <c r="B181" s="10"/>
      <c r="C181" s="10"/>
      <c r="D181" s="10"/>
      <c r="E181" s="10"/>
      <c r="F181" s="10"/>
      <c r="G181" s="10"/>
    </row>
    <row r="182" spans="1:7" x14ac:dyDescent="0.35">
      <c r="A182" s="10"/>
      <c r="B182" s="10"/>
      <c r="C182" s="10"/>
      <c r="D182" s="10"/>
      <c r="E182" s="10"/>
      <c r="F182" s="10"/>
      <c r="G182" s="10"/>
    </row>
    <row r="183" spans="1:7" x14ac:dyDescent="0.35">
      <c r="A183" s="10"/>
      <c r="B183" s="10"/>
      <c r="C183" s="10"/>
      <c r="D183" s="10"/>
      <c r="E183" s="10"/>
      <c r="F183" s="10"/>
      <c r="G183" s="10"/>
    </row>
    <row r="184" spans="1:7" x14ac:dyDescent="0.35">
      <c r="A184" s="10"/>
      <c r="B184" s="10"/>
      <c r="C184" s="10"/>
      <c r="D184" s="10"/>
      <c r="E184" s="10"/>
      <c r="F184" s="10"/>
      <c r="G184" s="10"/>
    </row>
    <row r="185" spans="1:7" x14ac:dyDescent="0.35">
      <c r="A185" s="10"/>
      <c r="B185" s="10"/>
      <c r="C185" s="10"/>
      <c r="D185" s="10"/>
      <c r="E185" s="10"/>
      <c r="F185" s="10"/>
      <c r="G185" s="10"/>
    </row>
    <row r="186" spans="1:7" x14ac:dyDescent="0.35">
      <c r="A186" s="10"/>
      <c r="B186" s="10"/>
      <c r="C186" s="10"/>
      <c r="D186" s="10"/>
      <c r="E186" s="10"/>
      <c r="F186" s="10"/>
      <c r="G186" s="10"/>
    </row>
    <row r="187" spans="1:7" x14ac:dyDescent="0.35">
      <c r="A187" s="10"/>
      <c r="B187" s="10"/>
      <c r="C187" s="10"/>
      <c r="D187" s="10"/>
      <c r="E187" s="10"/>
      <c r="F187" s="10"/>
      <c r="G187" s="10"/>
    </row>
    <row r="188" spans="1:7" x14ac:dyDescent="0.35">
      <c r="A188" s="10"/>
      <c r="B188" s="10"/>
      <c r="C188" s="10"/>
      <c r="D188" s="10"/>
      <c r="E188" s="10"/>
      <c r="F188" s="10"/>
      <c r="G188" s="10"/>
    </row>
    <row r="189" spans="1:7" x14ac:dyDescent="0.35">
      <c r="A189" s="10"/>
      <c r="B189" s="10"/>
      <c r="C189" s="10"/>
      <c r="D189" s="10"/>
      <c r="E189" s="10"/>
      <c r="F189" s="10"/>
      <c r="G189" s="10"/>
    </row>
    <row r="190" spans="1:7" x14ac:dyDescent="0.35">
      <c r="A190" s="10"/>
      <c r="B190" s="10"/>
      <c r="C190" s="10"/>
      <c r="D190" s="10"/>
      <c r="E190" s="10"/>
      <c r="F190" s="10"/>
      <c r="G190" s="10"/>
    </row>
    <row r="191" spans="1:7" x14ac:dyDescent="0.35">
      <c r="A191" s="10"/>
      <c r="B191" s="10"/>
      <c r="C191" s="10"/>
      <c r="D191" s="10"/>
      <c r="E191" s="10"/>
      <c r="F191" s="10"/>
      <c r="G191" s="10"/>
    </row>
    <row r="192" spans="1:7" x14ac:dyDescent="0.35">
      <c r="A192" s="10"/>
      <c r="B192" s="10"/>
      <c r="C192" s="10"/>
      <c r="D192" s="10"/>
      <c r="E192" s="10"/>
      <c r="F192" s="10"/>
      <c r="G192" s="10"/>
    </row>
    <row r="193" spans="1:7" x14ac:dyDescent="0.35">
      <c r="A193" s="10"/>
      <c r="B193" s="10"/>
      <c r="C193" s="10"/>
      <c r="D193" s="10"/>
      <c r="E193" s="10"/>
      <c r="F193" s="10"/>
      <c r="G193" s="10"/>
    </row>
    <row r="194" spans="1:7" x14ac:dyDescent="0.35">
      <c r="A194" s="10"/>
      <c r="B194" s="10"/>
      <c r="C194" s="10"/>
      <c r="D194" s="10"/>
      <c r="E194" s="10"/>
      <c r="F194" s="10"/>
      <c r="G194" s="10"/>
    </row>
    <row r="195" spans="1:7" x14ac:dyDescent="0.35">
      <c r="A195" s="10"/>
      <c r="B195" s="10"/>
      <c r="C195" s="10"/>
      <c r="D195" s="10"/>
      <c r="E195" s="10"/>
      <c r="F195" s="10"/>
      <c r="G195" s="10"/>
    </row>
    <row r="196" spans="1:7" x14ac:dyDescent="0.35">
      <c r="A196" s="10"/>
      <c r="B196" s="10"/>
      <c r="C196" s="10"/>
      <c r="D196" s="10"/>
      <c r="E196" s="10"/>
      <c r="F196" s="10"/>
      <c r="G196" s="10"/>
    </row>
    <row r="197" spans="1:7" x14ac:dyDescent="0.35">
      <c r="A197" s="10"/>
      <c r="B197" s="10"/>
      <c r="C197" s="10"/>
      <c r="D197" s="10"/>
      <c r="E197" s="10"/>
      <c r="F197" s="10"/>
      <c r="G197" s="10"/>
    </row>
    <row r="198" spans="1:7" x14ac:dyDescent="0.35">
      <c r="A198" s="10"/>
      <c r="B198" s="10"/>
      <c r="C198" s="10"/>
      <c r="D198" s="10"/>
      <c r="E198" s="10"/>
      <c r="F198" s="10"/>
      <c r="G198" s="10"/>
    </row>
    <row r="199" spans="1:7" x14ac:dyDescent="0.35">
      <c r="A199" s="10"/>
      <c r="B199" s="10"/>
      <c r="C199" s="10"/>
      <c r="D199" s="10"/>
      <c r="E199" s="10"/>
      <c r="F199" s="10"/>
      <c r="G199" s="10"/>
    </row>
    <row r="200" spans="1:7" x14ac:dyDescent="0.35">
      <c r="A200" s="10"/>
      <c r="B200" s="10"/>
      <c r="C200" s="10"/>
      <c r="D200" s="10"/>
      <c r="E200" s="10"/>
      <c r="F200" s="10"/>
      <c r="G200" s="10"/>
    </row>
    <row r="201" spans="1:7" x14ac:dyDescent="0.35">
      <c r="A201" s="10"/>
      <c r="B201" s="10"/>
      <c r="C201" s="10"/>
      <c r="D201" s="10"/>
      <c r="E201" s="10"/>
      <c r="F201" s="10"/>
      <c r="G201" s="10"/>
    </row>
    <row r="202" spans="1:7" x14ac:dyDescent="0.35">
      <c r="A202" s="10"/>
      <c r="B202" s="10"/>
      <c r="C202" s="10"/>
      <c r="D202" s="10"/>
      <c r="E202" s="10"/>
      <c r="F202" s="10"/>
      <c r="G202" s="10"/>
    </row>
    <row r="203" spans="1:7" x14ac:dyDescent="0.35">
      <c r="A203" s="10"/>
      <c r="B203" s="10"/>
      <c r="C203" s="10"/>
      <c r="D203" s="10"/>
      <c r="E203" s="10"/>
      <c r="F203" s="10"/>
      <c r="G203" s="10"/>
    </row>
    <row r="204" spans="1:7" x14ac:dyDescent="0.35">
      <c r="A204" s="10"/>
      <c r="B204" s="10"/>
      <c r="C204" s="10"/>
      <c r="D204" s="10"/>
      <c r="E204" s="10"/>
      <c r="F204" s="10"/>
      <c r="G204" s="10"/>
    </row>
    <row r="205" spans="1:7" x14ac:dyDescent="0.35">
      <c r="A205" s="10"/>
      <c r="B205" s="10"/>
      <c r="C205" s="10"/>
      <c r="D205" s="10"/>
      <c r="E205" s="10"/>
      <c r="F205" s="10"/>
      <c r="G205" s="10"/>
    </row>
    <row r="206" spans="1:7" x14ac:dyDescent="0.35">
      <c r="A206" s="10"/>
      <c r="B206" s="10"/>
      <c r="C206" s="10"/>
      <c r="D206" s="10"/>
      <c r="E206" s="10"/>
      <c r="F206" s="10"/>
      <c r="G206" s="10"/>
    </row>
    <row r="207" spans="1:7" x14ac:dyDescent="0.35">
      <c r="A207" s="10"/>
      <c r="B207" s="10"/>
      <c r="C207" s="10"/>
      <c r="D207" s="10"/>
      <c r="E207" s="10"/>
      <c r="F207" s="10"/>
      <c r="G207" s="10"/>
    </row>
    <row r="208" spans="1:7" x14ac:dyDescent="0.35">
      <c r="A208" s="10"/>
      <c r="B208" s="10"/>
      <c r="C208" s="10"/>
      <c r="D208" s="10"/>
      <c r="E208" s="10"/>
      <c r="F208" s="10"/>
      <c r="G208" s="10"/>
    </row>
    <row r="209" spans="1:7" x14ac:dyDescent="0.35">
      <c r="A209" s="10"/>
      <c r="B209" s="10"/>
      <c r="C209" s="10"/>
      <c r="D209" s="10"/>
      <c r="E209" s="10"/>
      <c r="F209" s="10"/>
      <c r="G209" s="10"/>
    </row>
    <row r="210" spans="1:7" x14ac:dyDescent="0.35">
      <c r="A210" s="10"/>
      <c r="B210" s="10"/>
      <c r="C210" s="10"/>
      <c r="D210" s="10"/>
      <c r="E210" s="10"/>
      <c r="F210" s="10"/>
      <c r="G210" s="10"/>
    </row>
    <row r="211" spans="1:7" x14ac:dyDescent="0.35">
      <c r="A211" s="10"/>
      <c r="B211" s="10"/>
      <c r="C211" s="10"/>
      <c r="D211" s="10"/>
      <c r="E211" s="10"/>
      <c r="F211" s="10"/>
      <c r="G211" s="10"/>
    </row>
    <row r="212" spans="1:7" x14ac:dyDescent="0.35">
      <c r="A212" s="10"/>
      <c r="B212" s="10"/>
      <c r="C212" s="10"/>
      <c r="D212" s="10"/>
      <c r="E212" s="10"/>
      <c r="F212" s="10"/>
      <c r="G212" s="10"/>
    </row>
    <row r="213" spans="1:7" x14ac:dyDescent="0.35">
      <c r="A213" s="10"/>
      <c r="B213" s="10"/>
      <c r="C213" s="10"/>
      <c r="D213" s="10"/>
      <c r="E213" s="10"/>
      <c r="F213" s="10"/>
      <c r="G213" s="10"/>
    </row>
    <row r="214" spans="1:7" x14ac:dyDescent="0.35">
      <c r="A214" s="10"/>
      <c r="B214" s="10"/>
      <c r="C214" s="10"/>
      <c r="D214" s="10"/>
      <c r="E214" s="10"/>
      <c r="F214" s="10"/>
      <c r="G214" s="10"/>
    </row>
    <row r="215" spans="1:7" x14ac:dyDescent="0.35">
      <c r="A215" s="10"/>
      <c r="B215" s="10"/>
      <c r="C215" s="10"/>
      <c r="D215" s="10"/>
      <c r="E215" s="10"/>
      <c r="F215" s="10"/>
      <c r="G215" s="10"/>
    </row>
    <row r="216" spans="1:7" x14ac:dyDescent="0.35">
      <c r="A216" s="10"/>
      <c r="B216" s="10"/>
      <c r="C216" s="10"/>
      <c r="D216" s="10"/>
      <c r="E216" s="10"/>
      <c r="F216" s="10"/>
      <c r="G216" s="10"/>
    </row>
    <row r="217" spans="1:7" x14ac:dyDescent="0.35">
      <c r="A217" s="10"/>
      <c r="B217" s="10"/>
      <c r="C217" s="10"/>
      <c r="D217" s="10"/>
      <c r="E217" s="10"/>
      <c r="F217" s="10"/>
      <c r="G217" s="10"/>
    </row>
    <row r="218" spans="1:7" x14ac:dyDescent="0.35">
      <c r="A218" s="10"/>
      <c r="B218" s="10"/>
      <c r="C218" s="10"/>
      <c r="D218" s="10"/>
      <c r="E218" s="10"/>
      <c r="F218" s="10"/>
      <c r="G218" s="10"/>
    </row>
    <row r="219" spans="1:7" x14ac:dyDescent="0.35">
      <c r="A219" s="10"/>
      <c r="B219" s="10"/>
      <c r="C219" s="10"/>
      <c r="D219" s="10"/>
      <c r="E219" s="10"/>
      <c r="F219" s="10"/>
      <c r="G219" s="10"/>
    </row>
    <row r="220" spans="1:7" x14ac:dyDescent="0.35">
      <c r="A220" s="10"/>
      <c r="B220" s="10"/>
      <c r="C220" s="10"/>
      <c r="D220" s="10"/>
      <c r="E220" s="10"/>
      <c r="F220" s="10"/>
      <c r="G220" s="10"/>
    </row>
    <row r="221" spans="1:7" x14ac:dyDescent="0.35">
      <c r="A221" s="10"/>
      <c r="B221" s="10"/>
      <c r="C221" s="10"/>
      <c r="D221" s="10"/>
      <c r="E221" s="10"/>
      <c r="F221" s="10"/>
      <c r="G221" s="10"/>
    </row>
    <row r="222" spans="1:7" x14ac:dyDescent="0.35">
      <c r="A222" s="10"/>
      <c r="B222" s="10"/>
      <c r="C222" s="10"/>
      <c r="D222" s="10"/>
      <c r="E222" s="10"/>
      <c r="F222" s="10"/>
      <c r="G222" s="10"/>
    </row>
    <row r="223" spans="1:7" x14ac:dyDescent="0.35">
      <c r="A223" s="10"/>
      <c r="B223" s="10"/>
      <c r="C223" s="10"/>
      <c r="D223" s="10"/>
      <c r="E223" s="10"/>
      <c r="F223" s="10"/>
      <c r="G223" s="10"/>
    </row>
    <row r="224" spans="1:7" x14ac:dyDescent="0.35">
      <c r="A224" s="10"/>
      <c r="B224" s="10"/>
      <c r="C224" s="10"/>
      <c r="D224" s="10"/>
      <c r="E224" s="10"/>
      <c r="F224" s="10"/>
      <c r="G224" s="10"/>
    </row>
    <row r="225" spans="1:7" x14ac:dyDescent="0.35">
      <c r="A225" s="10"/>
      <c r="B225" s="10"/>
      <c r="C225" s="10"/>
      <c r="D225" s="10"/>
      <c r="E225" s="10"/>
      <c r="F225" s="10"/>
      <c r="G225" s="10"/>
    </row>
    <row r="226" spans="1:7" x14ac:dyDescent="0.35">
      <c r="A226" s="10"/>
      <c r="B226" s="10"/>
      <c r="C226" s="10"/>
      <c r="D226" s="10"/>
      <c r="E226" s="10"/>
      <c r="F226" s="10"/>
      <c r="G226" s="10"/>
    </row>
    <row r="227" spans="1:7" x14ac:dyDescent="0.35">
      <c r="A227" s="10"/>
      <c r="B227" s="10"/>
      <c r="C227" s="10"/>
      <c r="D227" s="10"/>
      <c r="E227" s="10"/>
      <c r="F227" s="10"/>
      <c r="G227" s="10"/>
    </row>
    <row r="228" spans="1:7" x14ac:dyDescent="0.35">
      <c r="A228" s="10"/>
      <c r="B228" s="10"/>
      <c r="C228" s="10"/>
      <c r="D228" s="10"/>
      <c r="E228" s="10"/>
      <c r="F228" s="10"/>
      <c r="G228" s="10"/>
    </row>
    <row r="229" spans="1:7" x14ac:dyDescent="0.35">
      <c r="A229" s="10"/>
      <c r="B229" s="10"/>
      <c r="C229" s="10"/>
      <c r="D229" s="10"/>
      <c r="E229" s="10"/>
      <c r="F229" s="10"/>
      <c r="G229" s="10"/>
    </row>
    <row r="230" spans="1:7" x14ac:dyDescent="0.35">
      <c r="A230" s="10"/>
      <c r="B230" s="10"/>
      <c r="C230" s="10"/>
      <c r="D230" s="10"/>
      <c r="E230" s="10"/>
      <c r="F230" s="10"/>
      <c r="G230" s="10"/>
    </row>
    <row r="231" spans="1:7" x14ac:dyDescent="0.35">
      <c r="A231" s="10"/>
      <c r="B231" s="10"/>
      <c r="C231" s="10"/>
      <c r="D231" s="10"/>
      <c r="E231" s="10"/>
      <c r="F231" s="10"/>
      <c r="G231" s="10"/>
    </row>
    <row r="232" spans="1:7" x14ac:dyDescent="0.35">
      <c r="A232" s="10"/>
      <c r="B232" s="10"/>
      <c r="C232" s="10"/>
      <c r="D232" s="10"/>
      <c r="E232" s="10"/>
      <c r="F232" s="10"/>
      <c r="G232" s="10"/>
    </row>
    <row r="233" spans="1:7" x14ac:dyDescent="0.35">
      <c r="A233" s="10"/>
      <c r="B233" s="10"/>
      <c r="C233" s="10"/>
      <c r="D233" s="10"/>
      <c r="E233" s="10"/>
      <c r="F233" s="10"/>
      <c r="G233" s="10"/>
    </row>
    <row r="234" spans="1:7" x14ac:dyDescent="0.35">
      <c r="A234" s="10"/>
      <c r="B234" s="10"/>
      <c r="C234" s="10"/>
      <c r="D234" s="10"/>
      <c r="E234" s="10"/>
      <c r="F234" s="10"/>
      <c r="G234" s="10"/>
    </row>
    <row r="235" spans="1:7" x14ac:dyDescent="0.35">
      <c r="A235" s="10"/>
      <c r="B235" s="10"/>
      <c r="C235" s="10"/>
      <c r="D235" s="10"/>
      <c r="E235" s="10"/>
      <c r="F235" s="10"/>
      <c r="G235" s="10"/>
    </row>
    <row r="236" spans="1:7" x14ac:dyDescent="0.35">
      <c r="A236" s="10"/>
      <c r="B236" s="10"/>
      <c r="C236" s="10"/>
      <c r="D236" s="10"/>
      <c r="E236" s="10"/>
      <c r="F236" s="10"/>
      <c r="G236" s="10"/>
    </row>
    <row r="237" spans="1:7" x14ac:dyDescent="0.35">
      <c r="A237" s="10"/>
      <c r="B237" s="10"/>
      <c r="C237" s="10"/>
      <c r="D237" s="10"/>
      <c r="E237" s="10"/>
      <c r="F237" s="10"/>
      <c r="G237" s="10"/>
    </row>
    <row r="238" spans="1:7" x14ac:dyDescent="0.35">
      <c r="A238" s="10"/>
      <c r="B238" s="10"/>
      <c r="C238" s="10"/>
      <c r="D238" s="10"/>
      <c r="E238" s="10"/>
      <c r="F238" s="10"/>
      <c r="G238" s="10"/>
    </row>
    <row r="239" spans="1:7" x14ac:dyDescent="0.35">
      <c r="A239" s="10"/>
      <c r="B239" s="10"/>
      <c r="C239" s="10"/>
      <c r="D239" s="10"/>
      <c r="E239" s="10"/>
      <c r="F239" s="10"/>
      <c r="G239" s="10"/>
    </row>
    <row r="240" spans="1:7" x14ac:dyDescent="0.35">
      <c r="A240" s="10"/>
      <c r="B240" s="10"/>
      <c r="C240" s="10"/>
      <c r="D240" s="10"/>
      <c r="E240" s="10"/>
      <c r="F240" s="10"/>
      <c r="G240" s="10"/>
    </row>
    <row r="241" spans="1:7" x14ac:dyDescent="0.35">
      <c r="A241" s="10"/>
      <c r="B241" s="10"/>
      <c r="C241" s="10"/>
      <c r="D241" s="10"/>
      <c r="E241" s="10"/>
      <c r="F241" s="10"/>
      <c r="G241" s="10"/>
    </row>
    <row r="242" spans="1:7" x14ac:dyDescent="0.35">
      <c r="A242" s="10"/>
      <c r="B242" s="10"/>
      <c r="C242" s="10"/>
      <c r="D242" s="10"/>
      <c r="E242" s="10"/>
      <c r="F242" s="10"/>
      <c r="G242" s="10"/>
    </row>
    <row r="243" spans="1:7" x14ac:dyDescent="0.35">
      <c r="A243" s="10"/>
      <c r="B243" s="10"/>
      <c r="C243" s="10"/>
      <c r="D243" s="10"/>
      <c r="E243" s="10"/>
      <c r="F243" s="10"/>
      <c r="G243" s="10"/>
    </row>
    <row r="244" spans="1:7" x14ac:dyDescent="0.35">
      <c r="A244" s="10"/>
      <c r="B244" s="10"/>
      <c r="C244" s="10"/>
      <c r="D244" s="10"/>
      <c r="E244" s="10"/>
      <c r="F244" s="10"/>
      <c r="G244" s="10"/>
    </row>
    <row r="245" spans="1:7" x14ac:dyDescent="0.35">
      <c r="A245" s="10"/>
      <c r="B245" s="10"/>
      <c r="C245" s="10"/>
      <c r="D245" s="10"/>
      <c r="E245" s="10"/>
      <c r="F245" s="10"/>
      <c r="G245" s="10"/>
    </row>
    <row r="246" spans="1:7" x14ac:dyDescent="0.35">
      <c r="A246" s="10"/>
      <c r="B246" s="10"/>
      <c r="C246" s="10"/>
      <c r="D246" s="10"/>
      <c r="E246" s="10"/>
      <c r="F246" s="10"/>
      <c r="G246" s="10"/>
    </row>
    <row r="247" spans="1:7" x14ac:dyDescent="0.35">
      <c r="A247" s="10"/>
      <c r="B247" s="10"/>
      <c r="C247" s="10"/>
      <c r="D247" s="10"/>
      <c r="E247" s="10"/>
      <c r="F247" s="10"/>
      <c r="G247" s="10"/>
    </row>
    <row r="248" spans="1:7" x14ac:dyDescent="0.35">
      <c r="A248" s="10"/>
      <c r="B248" s="10"/>
      <c r="C248" s="10"/>
      <c r="D248" s="10"/>
      <c r="E248" s="10"/>
      <c r="F248" s="10"/>
      <c r="G248" s="10"/>
    </row>
    <row r="249" spans="1:7" x14ac:dyDescent="0.35">
      <c r="A249" s="10"/>
      <c r="B249" s="10"/>
      <c r="C249" s="10"/>
      <c r="D249" s="10"/>
      <c r="E249" s="10"/>
      <c r="F249" s="10"/>
      <c r="G249" s="10"/>
    </row>
    <row r="250" spans="1:7" x14ac:dyDescent="0.35">
      <c r="A250" s="10"/>
      <c r="B250" s="10"/>
      <c r="C250" s="10"/>
      <c r="D250" s="10"/>
      <c r="E250" s="10"/>
      <c r="F250" s="10"/>
      <c r="G250" s="10"/>
    </row>
    <row r="251" spans="1:7" x14ac:dyDescent="0.35">
      <c r="A251" s="10"/>
      <c r="B251" s="10"/>
      <c r="C251" s="10"/>
      <c r="D251" s="10"/>
      <c r="E251" s="10"/>
      <c r="F251" s="10"/>
      <c r="G251" s="10"/>
    </row>
    <row r="252" spans="1:7" x14ac:dyDescent="0.35">
      <c r="A252" s="10"/>
      <c r="B252" s="10"/>
      <c r="C252" s="10"/>
      <c r="D252" s="10"/>
      <c r="E252" s="10"/>
      <c r="F252" s="10"/>
      <c r="G252" s="10"/>
    </row>
    <row r="253" spans="1:7" x14ac:dyDescent="0.35">
      <c r="A253" s="10"/>
      <c r="B253" s="10"/>
      <c r="C253" s="10"/>
      <c r="D253" s="10"/>
      <c r="E253" s="10"/>
      <c r="F253" s="10"/>
      <c r="G253" s="10"/>
    </row>
    <row r="254" spans="1:7" x14ac:dyDescent="0.35">
      <c r="A254" s="10"/>
      <c r="B254" s="10"/>
      <c r="C254" s="10"/>
      <c r="D254" s="10"/>
      <c r="E254" s="10"/>
      <c r="F254" s="10"/>
      <c r="G254" s="10"/>
    </row>
    <row r="255" spans="1:7" x14ac:dyDescent="0.35">
      <c r="A255" s="10"/>
      <c r="B255" s="10"/>
      <c r="C255" s="10"/>
      <c r="D255" s="10"/>
      <c r="E255" s="10"/>
      <c r="F255" s="10"/>
      <c r="G255" s="10"/>
    </row>
    <row r="256" spans="1:7" x14ac:dyDescent="0.35">
      <c r="A256" s="10"/>
      <c r="B256" s="10"/>
      <c r="C256" s="10"/>
      <c r="D256" s="10"/>
      <c r="E256" s="10"/>
      <c r="F256" s="10"/>
      <c r="G256" s="10"/>
    </row>
    <row r="257" spans="1:7" x14ac:dyDescent="0.35">
      <c r="A257" s="10"/>
      <c r="B257" s="10"/>
      <c r="C257" s="10"/>
      <c r="D257" s="10"/>
      <c r="E257" s="10"/>
      <c r="F257" s="10"/>
      <c r="G257" s="10"/>
    </row>
    <row r="258" spans="1:7" x14ac:dyDescent="0.35">
      <c r="A258" s="10"/>
      <c r="B258" s="10"/>
      <c r="C258" s="10"/>
      <c r="D258" s="10"/>
      <c r="E258" s="10"/>
      <c r="F258" s="10"/>
      <c r="G258" s="10"/>
    </row>
    <row r="259" spans="1:7" x14ac:dyDescent="0.35">
      <c r="A259" s="10"/>
      <c r="B259" s="10"/>
      <c r="C259" s="10"/>
      <c r="D259" s="10"/>
      <c r="E259" s="10"/>
      <c r="F259" s="10"/>
      <c r="G259" s="10"/>
    </row>
    <row r="260" spans="1:7" x14ac:dyDescent="0.35">
      <c r="A260" s="10"/>
      <c r="B260" s="10"/>
      <c r="C260" s="10"/>
      <c r="D260" s="10"/>
      <c r="E260" s="10"/>
      <c r="F260" s="10"/>
      <c r="G260" s="10"/>
    </row>
    <row r="261" spans="1:7" x14ac:dyDescent="0.35">
      <c r="A261" s="10"/>
      <c r="B261" s="10"/>
      <c r="C261" s="10"/>
      <c r="D261" s="10"/>
      <c r="E261" s="10"/>
      <c r="F261" s="10"/>
      <c r="G261" s="10"/>
    </row>
    <row r="262" spans="1:7" x14ac:dyDescent="0.35">
      <c r="A262" s="10"/>
      <c r="B262" s="10"/>
      <c r="C262" s="10"/>
      <c r="D262" s="10"/>
      <c r="E262" s="10"/>
      <c r="F262" s="10"/>
      <c r="G262" s="10"/>
    </row>
    <row r="263" spans="1:7" x14ac:dyDescent="0.35">
      <c r="A263" s="10"/>
      <c r="B263" s="10"/>
      <c r="C263" s="10"/>
      <c r="D263" s="10"/>
      <c r="E263" s="10"/>
      <c r="F263" s="10"/>
      <c r="G263" s="10"/>
    </row>
    <row r="264" spans="1:7" x14ac:dyDescent="0.35">
      <c r="A264" s="10"/>
      <c r="B264" s="10"/>
      <c r="C264" s="10"/>
      <c r="D264" s="10"/>
      <c r="E264" s="10"/>
      <c r="F264" s="10"/>
      <c r="G264" s="10"/>
    </row>
    <row r="265" spans="1:7" x14ac:dyDescent="0.35">
      <c r="A265" s="10"/>
      <c r="B265" s="10"/>
      <c r="C265" s="10"/>
      <c r="D265" s="10"/>
      <c r="E265" s="10"/>
      <c r="F265" s="10"/>
      <c r="G265" s="10"/>
    </row>
    <row r="266" spans="1:7" x14ac:dyDescent="0.35">
      <c r="A266" s="10"/>
      <c r="B266" s="10"/>
      <c r="C266" s="10"/>
      <c r="D266" s="10"/>
      <c r="E266" s="10"/>
      <c r="F266" s="10"/>
      <c r="G266" s="10"/>
    </row>
    <row r="267" spans="1:7" x14ac:dyDescent="0.35">
      <c r="A267" s="10"/>
      <c r="B267" s="10"/>
      <c r="C267" s="10"/>
      <c r="D267" s="10"/>
      <c r="E267" s="10"/>
      <c r="F267" s="10"/>
      <c r="G267" s="10"/>
    </row>
    <row r="268" spans="1:7" x14ac:dyDescent="0.35">
      <c r="A268" s="10"/>
      <c r="B268" s="10"/>
      <c r="C268" s="10"/>
      <c r="D268" s="10"/>
      <c r="E268" s="10"/>
      <c r="F268" s="10"/>
      <c r="G268" s="10"/>
    </row>
    <row r="269" spans="1:7" x14ac:dyDescent="0.35">
      <c r="A269" s="10"/>
      <c r="B269" s="10"/>
      <c r="C269" s="10"/>
      <c r="D269" s="10"/>
      <c r="E269" s="10"/>
      <c r="F269" s="10"/>
      <c r="G269" s="10"/>
    </row>
    <row r="270" spans="1:7" x14ac:dyDescent="0.35">
      <c r="A270" s="10"/>
      <c r="B270" s="10"/>
      <c r="C270" s="10"/>
      <c r="D270" s="10"/>
      <c r="E270" s="10"/>
      <c r="F270" s="10"/>
      <c r="G270" s="10"/>
    </row>
    <row r="271" spans="1:7" x14ac:dyDescent="0.35">
      <c r="A271" s="10"/>
      <c r="B271" s="10"/>
      <c r="C271" s="10"/>
      <c r="D271" s="10"/>
      <c r="E271" s="10"/>
      <c r="F271" s="10"/>
      <c r="G271" s="10"/>
    </row>
    <row r="272" spans="1:7" x14ac:dyDescent="0.35">
      <c r="A272" s="10"/>
      <c r="B272" s="10"/>
      <c r="C272" s="10"/>
      <c r="D272" s="10"/>
      <c r="E272" s="10"/>
      <c r="F272" s="10"/>
      <c r="G272" s="10"/>
    </row>
    <row r="273" spans="1:7" x14ac:dyDescent="0.35">
      <c r="A273" s="10"/>
      <c r="B273" s="10"/>
      <c r="C273" s="10"/>
      <c r="D273" s="10"/>
      <c r="E273" s="10"/>
      <c r="F273" s="10"/>
      <c r="G273" s="10"/>
    </row>
    <row r="274" spans="1:7" x14ac:dyDescent="0.35">
      <c r="A274" s="10"/>
      <c r="B274" s="10"/>
      <c r="C274" s="10"/>
      <c r="D274" s="10"/>
      <c r="E274" s="10"/>
      <c r="F274" s="10"/>
      <c r="G274" s="10"/>
    </row>
    <row r="275" spans="1:7" x14ac:dyDescent="0.35">
      <c r="A275" s="10"/>
      <c r="B275" s="10"/>
      <c r="C275" s="10"/>
      <c r="D275" s="10"/>
      <c r="E275" s="10"/>
      <c r="F275" s="10"/>
      <c r="G275" s="10"/>
    </row>
    <row r="276" spans="1:7" x14ac:dyDescent="0.35">
      <c r="A276" s="10"/>
      <c r="B276" s="10"/>
      <c r="C276" s="10"/>
      <c r="D276" s="10"/>
      <c r="E276" s="10"/>
      <c r="F276" s="10"/>
      <c r="G276" s="10"/>
    </row>
    <row r="277" spans="1:7" x14ac:dyDescent="0.35">
      <c r="A277" s="10"/>
      <c r="B277" s="10"/>
      <c r="C277" s="10"/>
      <c r="D277" s="10"/>
      <c r="E277" s="10"/>
      <c r="F277" s="10"/>
      <c r="G277" s="10"/>
    </row>
    <row r="278" spans="1:7" x14ac:dyDescent="0.35">
      <c r="A278" s="10"/>
      <c r="B278" s="10"/>
      <c r="C278" s="10"/>
      <c r="D278" s="10"/>
      <c r="E278" s="10"/>
      <c r="F278" s="10"/>
      <c r="G278" s="10"/>
    </row>
    <row r="279" spans="1:7" x14ac:dyDescent="0.35">
      <c r="A279" s="10"/>
      <c r="B279" s="10"/>
      <c r="C279" s="10"/>
      <c r="D279" s="10"/>
      <c r="E279" s="10"/>
      <c r="F279" s="10"/>
      <c r="G279" s="10"/>
    </row>
    <row r="280" spans="1:7" x14ac:dyDescent="0.35">
      <c r="A280" s="10"/>
      <c r="B280" s="10"/>
      <c r="C280" s="10"/>
      <c r="D280" s="10"/>
      <c r="E280" s="10"/>
      <c r="F280" s="10"/>
      <c r="G280" s="10"/>
    </row>
    <row r="281" spans="1:7" x14ac:dyDescent="0.35">
      <c r="A281" s="10"/>
      <c r="B281" s="10"/>
      <c r="C281" s="10"/>
      <c r="D281" s="10"/>
      <c r="E281" s="10"/>
      <c r="F281" s="10"/>
      <c r="G281" s="10"/>
    </row>
    <row r="282" spans="1:7" x14ac:dyDescent="0.35">
      <c r="A282" s="10"/>
      <c r="B282" s="10"/>
      <c r="C282" s="10"/>
      <c r="D282" s="10"/>
      <c r="E282" s="10"/>
      <c r="F282" s="10"/>
      <c r="G282" s="10"/>
    </row>
    <row r="283" spans="1:7" x14ac:dyDescent="0.35">
      <c r="A283" s="10"/>
      <c r="B283" s="10"/>
      <c r="C283" s="10"/>
      <c r="D283" s="10"/>
      <c r="E283" s="10"/>
      <c r="F283" s="10"/>
      <c r="G283" s="10"/>
    </row>
    <row r="284" spans="1:7" x14ac:dyDescent="0.35">
      <c r="A284" s="10"/>
      <c r="B284" s="10"/>
      <c r="C284" s="10"/>
      <c r="D284" s="10"/>
      <c r="E284" s="10"/>
      <c r="F284" s="10"/>
      <c r="G284" s="10"/>
    </row>
    <row r="285" spans="1:7" x14ac:dyDescent="0.35">
      <c r="A285" s="10"/>
      <c r="B285" s="10"/>
      <c r="C285" s="10"/>
      <c r="D285" s="10"/>
      <c r="E285" s="10"/>
      <c r="F285" s="10"/>
      <c r="G285" s="10"/>
    </row>
    <row r="286" spans="1:7" x14ac:dyDescent="0.35">
      <c r="A286" s="10"/>
      <c r="B286" s="10"/>
      <c r="C286" s="10"/>
      <c r="D286" s="10"/>
      <c r="E286" s="10"/>
      <c r="F286" s="10"/>
      <c r="G286" s="10"/>
    </row>
    <row r="287" spans="1:7" x14ac:dyDescent="0.35">
      <c r="A287" s="10"/>
      <c r="B287" s="10"/>
      <c r="C287" s="10"/>
      <c r="D287" s="10"/>
      <c r="E287" s="10"/>
      <c r="F287" s="10"/>
      <c r="G287" s="10"/>
    </row>
    <row r="288" spans="1:7" x14ac:dyDescent="0.35">
      <c r="A288" s="10"/>
      <c r="B288" s="10"/>
      <c r="C288" s="10"/>
      <c r="D288" s="10"/>
      <c r="E288" s="10"/>
      <c r="F288" s="10"/>
      <c r="G288" s="10"/>
    </row>
    <row r="289" spans="1:7" x14ac:dyDescent="0.35">
      <c r="A289" s="10"/>
      <c r="B289" s="10"/>
      <c r="C289" s="10"/>
      <c r="D289" s="10"/>
      <c r="E289" s="10"/>
      <c r="F289" s="10"/>
      <c r="G289" s="10"/>
    </row>
    <row r="290" spans="1:7" x14ac:dyDescent="0.35">
      <c r="A290" s="10"/>
      <c r="B290" s="10"/>
      <c r="C290" s="10"/>
      <c r="D290" s="10"/>
      <c r="E290" s="10"/>
      <c r="F290" s="10"/>
      <c r="G290" s="10"/>
    </row>
    <row r="291" spans="1:7" x14ac:dyDescent="0.35">
      <c r="A291" s="10"/>
      <c r="B291" s="10"/>
      <c r="C291" s="10"/>
      <c r="D291" s="10"/>
      <c r="E291" s="10"/>
      <c r="F291" s="10"/>
      <c r="G291" s="10"/>
    </row>
    <row r="292" spans="1:7" x14ac:dyDescent="0.35">
      <c r="A292" s="10"/>
      <c r="B292" s="10"/>
      <c r="C292" s="10"/>
      <c r="D292" s="10"/>
      <c r="E292" s="10"/>
      <c r="F292" s="10"/>
      <c r="G292" s="10"/>
    </row>
    <row r="293" spans="1:7" x14ac:dyDescent="0.35">
      <c r="A293" s="10"/>
      <c r="B293" s="10"/>
      <c r="C293" s="10"/>
      <c r="D293" s="10"/>
      <c r="E293" s="10"/>
      <c r="F293" s="10"/>
      <c r="G293" s="10"/>
    </row>
    <row r="294" spans="1:7" x14ac:dyDescent="0.35">
      <c r="A294" s="10"/>
      <c r="B294" s="10"/>
      <c r="C294" s="10"/>
      <c r="D294" s="10"/>
      <c r="E294" s="10"/>
      <c r="F294" s="10"/>
      <c r="G294" s="10"/>
    </row>
    <row r="295" spans="1:7" x14ac:dyDescent="0.35">
      <c r="A295" s="10"/>
      <c r="B295" s="10"/>
      <c r="C295" s="10"/>
      <c r="D295" s="10"/>
      <c r="E295" s="10"/>
      <c r="F295" s="10"/>
      <c r="G295" s="10"/>
    </row>
    <row r="296" spans="1:7" x14ac:dyDescent="0.35">
      <c r="A296" s="10"/>
      <c r="B296" s="10"/>
      <c r="C296" s="10"/>
      <c r="D296" s="10"/>
      <c r="E296" s="10"/>
      <c r="F296" s="10"/>
      <c r="G296" s="10"/>
    </row>
    <row r="297" spans="1:7" x14ac:dyDescent="0.35">
      <c r="A297" s="10"/>
      <c r="B297" s="10"/>
      <c r="C297" s="10"/>
      <c r="D297" s="10"/>
      <c r="E297" s="10"/>
      <c r="F297" s="10"/>
      <c r="G297" s="10"/>
    </row>
    <row r="298" spans="1:7" x14ac:dyDescent="0.35">
      <c r="A298" s="10"/>
      <c r="B298" s="10"/>
      <c r="C298" s="10"/>
      <c r="D298" s="10"/>
      <c r="E298" s="10"/>
      <c r="F298" s="10"/>
      <c r="G298" s="10"/>
    </row>
    <row r="299" spans="1:7" x14ac:dyDescent="0.35">
      <c r="A299" s="10"/>
      <c r="B299" s="10"/>
      <c r="C299" s="10"/>
      <c r="D299" s="10"/>
      <c r="E299" s="10"/>
      <c r="F299" s="10"/>
      <c r="G299" s="10"/>
    </row>
    <row r="300" spans="1:7" x14ac:dyDescent="0.35">
      <c r="A300" s="10"/>
      <c r="B300" s="10"/>
      <c r="C300" s="10"/>
      <c r="D300" s="10"/>
      <c r="E300" s="10"/>
      <c r="F300" s="10"/>
      <c r="G300" s="10"/>
    </row>
    <row r="301" spans="1:7" x14ac:dyDescent="0.35">
      <c r="A301" s="10"/>
      <c r="B301" s="10"/>
      <c r="C301" s="10"/>
      <c r="D301" s="10"/>
      <c r="E301" s="10"/>
      <c r="F301" s="10"/>
      <c r="G301" s="10"/>
    </row>
    <row r="302" spans="1:7" x14ac:dyDescent="0.35">
      <c r="A302" s="10"/>
      <c r="B302" s="10"/>
      <c r="C302" s="10"/>
      <c r="D302" s="10"/>
      <c r="E302" s="10"/>
      <c r="F302" s="10"/>
      <c r="G302" s="10"/>
    </row>
    <row r="303" spans="1:7" x14ac:dyDescent="0.35">
      <c r="A303" s="10"/>
      <c r="B303" s="10"/>
      <c r="C303" s="10"/>
      <c r="D303" s="10"/>
      <c r="E303" s="10"/>
      <c r="F303" s="10"/>
      <c r="G303" s="10"/>
    </row>
    <row r="304" spans="1:7" x14ac:dyDescent="0.35">
      <c r="A304" s="10"/>
      <c r="B304" s="10"/>
      <c r="C304" s="10"/>
      <c r="D304" s="10"/>
      <c r="E304" s="10"/>
      <c r="F304" s="10"/>
      <c r="G304" s="10"/>
    </row>
    <row r="305" spans="1:7" x14ac:dyDescent="0.35">
      <c r="A305" s="10"/>
      <c r="B305" s="10"/>
      <c r="C305" s="10"/>
      <c r="D305" s="10"/>
      <c r="E305" s="10"/>
      <c r="F305" s="10"/>
      <c r="G305" s="10"/>
    </row>
    <row r="306" spans="1:7" x14ac:dyDescent="0.35">
      <c r="A306" s="10"/>
      <c r="B306" s="10"/>
      <c r="C306" s="10"/>
      <c r="D306" s="10"/>
      <c r="E306" s="10"/>
      <c r="F306" s="10"/>
      <c r="G306" s="10"/>
    </row>
    <row r="307" spans="1:7" x14ac:dyDescent="0.35">
      <c r="A307" s="10"/>
      <c r="B307" s="10"/>
      <c r="C307" s="10"/>
      <c r="D307" s="10"/>
      <c r="E307" s="10"/>
      <c r="F307" s="10"/>
      <c r="G307" s="10"/>
    </row>
  </sheetData>
  <sheetProtection password="C9A9" sheet="1" objects="1" scenarios="1"/>
  <mergeCells count="63">
    <mergeCell ref="B65:H65"/>
    <mergeCell ref="B66:H66"/>
    <mergeCell ref="B67:H67"/>
    <mergeCell ref="A1:D1"/>
    <mergeCell ref="A2:D2"/>
    <mergeCell ref="B62:H62"/>
    <mergeCell ref="D18:G18"/>
    <mergeCell ref="C18:C20"/>
    <mergeCell ref="B58:H58"/>
    <mergeCell ref="B59:H59"/>
    <mergeCell ref="B60:H60"/>
    <mergeCell ref="B61:H61"/>
    <mergeCell ref="F4:G4"/>
    <mergeCell ref="B63:H63"/>
    <mergeCell ref="B64:H64"/>
    <mergeCell ref="D10:E10"/>
    <mergeCell ref="E1:I1"/>
    <mergeCell ref="E2:I2"/>
    <mergeCell ref="B3:I3"/>
    <mergeCell ref="D5:I5"/>
    <mergeCell ref="A18:A20"/>
    <mergeCell ref="B18:B20"/>
    <mergeCell ref="D19:D20"/>
    <mergeCell ref="E19:E20"/>
    <mergeCell ref="F20:G20"/>
    <mergeCell ref="D6:I6"/>
    <mergeCell ref="D7:I7"/>
    <mergeCell ref="D8:I8"/>
    <mergeCell ref="D9:I9"/>
    <mergeCell ref="G10:I10"/>
    <mergeCell ref="D11:I11"/>
    <mergeCell ref="D12:I12"/>
    <mergeCell ref="D13:I13"/>
    <mergeCell ref="D14:I14"/>
    <mergeCell ref="D15:I15"/>
    <mergeCell ref="D16:I16"/>
    <mergeCell ref="D17:I17"/>
    <mergeCell ref="H18:I18"/>
    <mergeCell ref="H19: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42:I42"/>
    <mergeCell ref="H43:I43"/>
    <mergeCell ref="H44:I44"/>
    <mergeCell ref="H37:I37"/>
    <mergeCell ref="H38:I38"/>
    <mergeCell ref="H39:I39"/>
    <mergeCell ref="H40:I40"/>
    <mergeCell ref="H41:I41"/>
  </mergeCells>
  <pageMargins left="0.70866141732283472" right="0.70866141732283472" top="0.78740157480314965" bottom="0.78740157480314965" header="0.31496062992125984" footer="0.31496062992125984"/>
  <pageSetup paperSize="9" fitToWidth="0" orientation="portrait" r:id="rId1"/>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14:formula1>
            <xm:f>'radiation &amp; duration of night'!$A$5:$A$256</xm:f>
          </x14:formula1>
          <xm:sqref>F4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0"/>
  <sheetViews>
    <sheetView zoomScale="85" zoomScaleNormal="85" workbookViewId="0">
      <selection activeCell="L12" sqref="L12"/>
    </sheetView>
  </sheetViews>
  <sheetFormatPr defaultColWidth="8.86328125" defaultRowHeight="12.75" x14ac:dyDescent="0.35"/>
  <cols>
    <col min="1" max="1" width="16.33203125" customWidth="1"/>
    <col min="3" max="3" width="6.86328125" customWidth="1"/>
    <col min="14" max="14" width="9.6640625" bestFit="1" customWidth="1"/>
    <col min="16" max="27" width="7" customWidth="1"/>
  </cols>
  <sheetData>
    <row r="1" spans="1:27" x14ac:dyDescent="0.35">
      <c r="A1" s="54" t="s">
        <v>107</v>
      </c>
      <c r="B1" s="52" t="s">
        <v>106</v>
      </c>
    </row>
    <row r="3" spans="1:27" ht="15" x14ac:dyDescent="0.4">
      <c r="A3" s="45" t="s">
        <v>89</v>
      </c>
      <c r="B3" s="131" t="s">
        <v>77</v>
      </c>
      <c r="C3" s="132"/>
      <c r="D3" s="131" t="s">
        <v>22</v>
      </c>
      <c r="E3" s="132"/>
      <c r="F3" s="132"/>
      <c r="G3" s="132"/>
      <c r="H3" s="132"/>
      <c r="I3" s="132"/>
      <c r="J3" s="132"/>
      <c r="K3" s="132"/>
      <c r="L3" s="132"/>
      <c r="M3" s="132"/>
      <c r="N3" s="132"/>
      <c r="O3" s="133"/>
      <c r="P3" s="131" t="s">
        <v>90</v>
      </c>
      <c r="Q3" s="132"/>
      <c r="R3" s="132"/>
      <c r="S3" s="132"/>
      <c r="T3" s="132"/>
      <c r="U3" s="132"/>
      <c r="V3" s="132"/>
      <c r="W3" s="132"/>
      <c r="X3" s="132"/>
      <c r="Y3" s="132"/>
      <c r="Z3" s="132"/>
      <c r="AA3" s="133"/>
    </row>
    <row r="4" spans="1:27" s="44" customFormat="1" x14ac:dyDescent="0.35">
      <c r="A4" s="46"/>
      <c r="B4" s="55" t="s">
        <v>74</v>
      </c>
      <c r="C4" s="56" t="s">
        <v>75</v>
      </c>
      <c r="D4" s="57" t="s">
        <v>81</v>
      </c>
      <c r="E4" s="58" t="s">
        <v>82</v>
      </c>
      <c r="F4" s="58" t="s">
        <v>83</v>
      </c>
      <c r="G4" s="58" t="s">
        <v>5</v>
      </c>
      <c r="H4" s="58" t="s">
        <v>19</v>
      </c>
      <c r="I4" s="58" t="s">
        <v>20</v>
      </c>
      <c r="J4" s="58" t="s">
        <v>18</v>
      </c>
      <c r="K4" s="58" t="s">
        <v>84</v>
      </c>
      <c r="L4" s="58" t="s">
        <v>85</v>
      </c>
      <c r="M4" s="58" t="s">
        <v>86</v>
      </c>
      <c r="N4" s="58" t="s">
        <v>87</v>
      </c>
      <c r="O4" s="59" t="s">
        <v>88</v>
      </c>
      <c r="P4" s="57" t="s">
        <v>81</v>
      </c>
      <c r="Q4" s="58" t="s">
        <v>82</v>
      </c>
      <c r="R4" s="58" t="s">
        <v>83</v>
      </c>
      <c r="S4" s="58" t="s">
        <v>5</v>
      </c>
      <c r="T4" s="58" t="s">
        <v>19</v>
      </c>
      <c r="U4" s="58" t="s">
        <v>20</v>
      </c>
      <c r="V4" s="58" t="s">
        <v>18</v>
      </c>
      <c r="W4" s="58" t="s">
        <v>84</v>
      </c>
      <c r="X4" s="58" t="s">
        <v>85</v>
      </c>
      <c r="Y4" s="58" t="s">
        <v>86</v>
      </c>
      <c r="Z4" s="58" t="s">
        <v>87</v>
      </c>
      <c r="AA4" s="59" t="s">
        <v>88</v>
      </c>
    </row>
    <row r="5" spans="1:27" ht="13.15" x14ac:dyDescent="0.4">
      <c r="A5" s="65" t="s">
        <v>76</v>
      </c>
      <c r="B5" s="66">
        <v>48.853409999999997</v>
      </c>
      <c r="C5" s="66">
        <v>2.3490000000000002</v>
      </c>
      <c r="D5" s="67">
        <v>1.04</v>
      </c>
      <c r="E5" s="67">
        <v>1.73</v>
      </c>
      <c r="F5" s="67">
        <v>2.78</v>
      </c>
      <c r="G5" s="67">
        <v>3.95</v>
      </c>
      <c r="H5" s="67">
        <v>5.04</v>
      </c>
      <c r="I5" s="67">
        <v>5.39</v>
      </c>
      <c r="J5" s="67">
        <v>5.36</v>
      </c>
      <c r="K5" s="67">
        <v>4.79</v>
      </c>
      <c r="L5" s="67">
        <v>3.39</v>
      </c>
      <c r="M5" s="67">
        <v>2.04</v>
      </c>
      <c r="N5" s="67">
        <v>1.2</v>
      </c>
      <c r="O5" s="67">
        <v>0.83</v>
      </c>
      <c r="P5" s="67">
        <v>14.84</v>
      </c>
      <c r="Q5" s="67">
        <v>13.67</v>
      </c>
      <c r="R5" s="67">
        <v>11.31</v>
      </c>
      <c r="S5" s="67">
        <v>9.5399999999999991</v>
      </c>
      <c r="T5" s="67">
        <v>8.2899999999999991</v>
      </c>
      <c r="U5" s="67">
        <v>8.1199999999999992</v>
      </c>
      <c r="V5" s="67">
        <v>9.15</v>
      </c>
      <c r="W5" s="67">
        <v>10.83</v>
      </c>
      <c r="X5" s="67">
        <v>12.7</v>
      </c>
      <c r="Y5" s="67">
        <v>14.46</v>
      </c>
      <c r="Z5" s="67">
        <v>15.71</v>
      </c>
      <c r="AA5" s="67">
        <v>15.88</v>
      </c>
    </row>
    <row r="6" spans="1:27" ht="13.15" x14ac:dyDescent="0.4">
      <c r="A6" s="68" t="s">
        <v>105</v>
      </c>
      <c r="B6" s="69">
        <v>53.6</v>
      </c>
      <c r="C6" s="69">
        <v>7</v>
      </c>
      <c r="D6" s="67">
        <v>0.97</v>
      </c>
      <c r="E6" s="67">
        <v>1.87</v>
      </c>
      <c r="F6" s="67">
        <v>2.8</v>
      </c>
      <c r="G6" s="67">
        <v>3.27</v>
      </c>
      <c r="H6" s="67">
        <v>3.1</v>
      </c>
      <c r="I6" s="67">
        <v>3.24</v>
      </c>
      <c r="J6" s="67">
        <v>3.1</v>
      </c>
      <c r="K6" s="67">
        <v>3.37</v>
      </c>
      <c r="L6" s="67">
        <v>2.87</v>
      </c>
      <c r="M6" s="67">
        <v>2.11</v>
      </c>
      <c r="N6" s="67">
        <v>1.22</v>
      </c>
      <c r="O6" s="67">
        <v>0.87</v>
      </c>
      <c r="P6" s="70"/>
      <c r="Q6" s="70"/>
      <c r="R6" s="70"/>
      <c r="S6" s="70"/>
      <c r="T6" s="70"/>
      <c r="U6" s="70"/>
      <c r="V6" s="70"/>
      <c r="W6" s="70"/>
      <c r="X6" s="70"/>
      <c r="Y6" s="70"/>
      <c r="Z6" s="70"/>
      <c r="AA6" s="70"/>
    </row>
    <row r="7" spans="1:27" ht="13.15" x14ac:dyDescent="0.4">
      <c r="A7" s="68" t="s">
        <v>104</v>
      </c>
      <c r="B7" s="69">
        <v>51.57</v>
      </c>
      <c r="C7" s="69">
        <v>3.97</v>
      </c>
      <c r="D7" s="67">
        <v>1.1613</v>
      </c>
      <c r="E7" s="67">
        <v>1.9298</v>
      </c>
      <c r="F7" s="67">
        <v>3</v>
      </c>
      <c r="G7" s="67">
        <v>3.9329999999999998</v>
      </c>
      <c r="H7" s="67">
        <v>4.2903000000000002</v>
      </c>
      <c r="I7" s="67">
        <v>4.2332999999999998</v>
      </c>
      <c r="J7" s="67">
        <v>4.0968</v>
      </c>
      <c r="K7" s="67">
        <v>3.8065000000000002</v>
      </c>
      <c r="L7" s="67">
        <v>3.2667000000000002</v>
      </c>
      <c r="M7" s="67">
        <v>3.2258</v>
      </c>
      <c r="N7" s="67">
        <v>1.3</v>
      </c>
      <c r="O7" s="67">
        <v>1.0323</v>
      </c>
      <c r="P7" s="70"/>
      <c r="Q7" s="70"/>
      <c r="R7" s="70"/>
      <c r="S7" s="70"/>
      <c r="T7" s="70"/>
      <c r="U7" s="70"/>
      <c r="V7" s="70"/>
      <c r="W7" s="70"/>
      <c r="X7" s="70"/>
      <c r="Y7" s="70"/>
      <c r="Z7" s="70"/>
      <c r="AA7" s="70"/>
    </row>
    <row r="8" spans="1:27" x14ac:dyDescent="0.35">
      <c r="A8" s="70"/>
      <c r="B8" s="69"/>
      <c r="C8" s="69"/>
      <c r="D8" s="67"/>
      <c r="E8" s="67"/>
      <c r="F8" s="67"/>
      <c r="G8" s="67"/>
      <c r="H8" s="67"/>
      <c r="I8" s="67"/>
      <c r="J8" s="67"/>
      <c r="K8" s="67"/>
      <c r="L8" s="67"/>
      <c r="M8" s="67"/>
      <c r="N8" s="67"/>
      <c r="O8" s="67"/>
      <c r="P8" s="70"/>
      <c r="Q8" s="70"/>
      <c r="R8" s="70"/>
      <c r="S8" s="70"/>
      <c r="T8" s="70"/>
      <c r="U8" s="70"/>
      <c r="V8" s="70"/>
      <c r="W8" s="70"/>
      <c r="X8" s="70"/>
      <c r="Y8" s="70"/>
      <c r="Z8" s="70"/>
      <c r="AA8" s="70"/>
    </row>
    <row r="9" spans="1:27" x14ac:dyDescent="0.35">
      <c r="A9" s="70"/>
      <c r="B9" s="70"/>
      <c r="C9" s="70"/>
      <c r="D9" s="67"/>
      <c r="E9" s="67"/>
      <c r="F9" s="67"/>
      <c r="G9" s="67"/>
      <c r="H9" s="67"/>
      <c r="I9" s="67"/>
      <c r="J9" s="67"/>
      <c r="K9" s="67"/>
      <c r="L9" s="67"/>
      <c r="M9" s="67"/>
      <c r="N9" s="67"/>
      <c r="O9" s="67"/>
      <c r="P9" s="70"/>
      <c r="Q9" s="70"/>
      <c r="R9" s="70"/>
      <c r="S9" s="70"/>
      <c r="T9" s="70"/>
      <c r="U9" s="70"/>
      <c r="V9" s="70"/>
      <c r="W9" s="70"/>
      <c r="X9" s="70"/>
      <c r="Y9" s="70"/>
      <c r="Z9" s="70"/>
      <c r="AA9" s="70"/>
    </row>
    <row r="10" spans="1:27" x14ac:dyDescent="0.35">
      <c r="A10" s="70"/>
      <c r="B10" s="70"/>
      <c r="C10" s="70"/>
      <c r="D10" s="67"/>
      <c r="E10" s="67"/>
      <c r="F10" s="67"/>
      <c r="G10" s="67"/>
      <c r="H10" s="67"/>
      <c r="I10" s="67"/>
      <c r="J10" s="67"/>
      <c r="K10" s="67"/>
      <c r="L10" s="67"/>
      <c r="M10" s="67"/>
      <c r="N10" s="67"/>
      <c r="O10" s="67"/>
      <c r="P10" s="70"/>
      <c r="Q10" s="70"/>
      <c r="R10" s="70"/>
      <c r="S10" s="70"/>
      <c r="T10" s="70"/>
      <c r="U10" s="70"/>
      <c r="V10" s="70"/>
      <c r="W10" s="70"/>
      <c r="X10" s="70"/>
      <c r="Y10" s="70"/>
      <c r="Z10" s="70"/>
      <c r="AA10" s="70"/>
    </row>
    <row r="11" spans="1:27" x14ac:dyDescent="0.35">
      <c r="A11" s="70"/>
      <c r="B11" s="70"/>
      <c r="C11" s="70"/>
      <c r="D11" s="67"/>
      <c r="E11" s="67"/>
      <c r="F11" s="67"/>
      <c r="G11" s="67"/>
      <c r="H11" s="67"/>
      <c r="I11" s="67"/>
      <c r="J11" s="67"/>
      <c r="K11" s="67"/>
      <c r="L11" s="67"/>
      <c r="M11" s="67"/>
      <c r="N11" s="67"/>
      <c r="O11" s="67"/>
      <c r="P11" s="70"/>
      <c r="Q11" s="70"/>
      <c r="R11" s="70"/>
      <c r="S11" s="70"/>
      <c r="T11" s="70"/>
      <c r="U11" s="70"/>
      <c r="V11" s="70"/>
      <c r="W11" s="70"/>
      <c r="X11" s="70"/>
      <c r="Y11" s="70"/>
      <c r="Z11" s="70"/>
      <c r="AA11" s="70"/>
    </row>
    <row r="12" spans="1:27" x14ac:dyDescent="0.35">
      <c r="A12" s="70"/>
      <c r="B12" s="70"/>
      <c r="C12" s="70"/>
      <c r="D12" s="67"/>
      <c r="E12" s="67"/>
      <c r="F12" s="67"/>
      <c r="G12" s="67"/>
      <c r="H12" s="67"/>
      <c r="I12" s="67"/>
      <c r="J12" s="67"/>
      <c r="K12" s="67"/>
      <c r="L12" s="67"/>
      <c r="M12" s="67"/>
      <c r="N12" s="67"/>
      <c r="O12" s="67"/>
      <c r="P12" s="70"/>
      <c r="Q12" s="70"/>
      <c r="R12" s="70"/>
      <c r="S12" s="70"/>
      <c r="T12" s="70"/>
      <c r="U12" s="70"/>
      <c r="V12" s="70"/>
      <c r="W12" s="70"/>
      <c r="X12" s="70"/>
      <c r="Y12" s="70"/>
      <c r="Z12" s="70"/>
      <c r="AA12" s="70"/>
    </row>
    <row r="13" spans="1:27" x14ac:dyDescent="0.35">
      <c r="A13" s="70"/>
      <c r="B13" s="70"/>
      <c r="C13" s="70"/>
      <c r="D13" s="67"/>
      <c r="E13" s="67"/>
      <c r="F13" s="67"/>
      <c r="G13" s="67"/>
      <c r="H13" s="67"/>
      <c r="I13" s="67"/>
      <c r="J13" s="67"/>
      <c r="K13" s="67"/>
      <c r="L13" s="67"/>
      <c r="M13" s="67"/>
      <c r="N13" s="67"/>
      <c r="O13" s="67"/>
      <c r="P13" s="70"/>
      <c r="Q13" s="70"/>
      <c r="R13" s="70"/>
      <c r="S13" s="70"/>
      <c r="T13" s="70"/>
      <c r="U13" s="70"/>
      <c r="V13" s="70"/>
      <c r="W13" s="70"/>
      <c r="X13" s="70"/>
      <c r="Y13" s="70"/>
      <c r="Z13" s="70"/>
      <c r="AA13" s="70"/>
    </row>
    <row r="14" spans="1:27" x14ac:dyDescent="0.35">
      <c r="A14" s="70"/>
      <c r="B14" s="70"/>
      <c r="C14" s="70"/>
      <c r="D14" s="67"/>
      <c r="E14" s="67"/>
      <c r="F14" s="67"/>
      <c r="G14" s="67"/>
      <c r="H14" s="67"/>
      <c r="I14" s="67"/>
      <c r="J14" s="67"/>
      <c r="K14" s="67"/>
      <c r="L14" s="67"/>
      <c r="M14" s="67"/>
      <c r="N14" s="67"/>
      <c r="O14" s="67"/>
      <c r="P14" s="70"/>
      <c r="Q14" s="70"/>
      <c r="R14" s="70"/>
      <c r="S14" s="70"/>
      <c r="T14" s="70"/>
      <c r="U14" s="70"/>
      <c r="V14" s="70"/>
      <c r="W14" s="70"/>
      <c r="X14" s="70"/>
      <c r="Y14" s="70"/>
      <c r="Z14" s="70"/>
      <c r="AA14" s="70"/>
    </row>
    <row r="15" spans="1:27" x14ac:dyDescent="0.35">
      <c r="A15" s="70"/>
      <c r="B15" s="70"/>
      <c r="C15" s="70"/>
      <c r="D15" s="67"/>
      <c r="E15" s="67"/>
      <c r="F15" s="67"/>
      <c r="G15" s="67"/>
      <c r="H15" s="67"/>
      <c r="I15" s="67"/>
      <c r="J15" s="67"/>
      <c r="K15" s="67"/>
      <c r="L15" s="67"/>
      <c r="M15" s="67"/>
      <c r="N15" s="67"/>
      <c r="O15" s="67"/>
      <c r="P15" s="70"/>
      <c r="Q15" s="70"/>
      <c r="R15" s="70"/>
      <c r="S15" s="70"/>
      <c r="T15" s="70"/>
      <c r="U15" s="70"/>
      <c r="V15" s="70"/>
      <c r="W15" s="70"/>
      <c r="X15" s="70"/>
      <c r="Y15" s="70"/>
      <c r="Z15" s="70"/>
      <c r="AA15" s="70"/>
    </row>
    <row r="16" spans="1:27" x14ac:dyDescent="0.35">
      <c r="A16" s="70"/>
      <c r="B16" s="70"/>
      <c r="C16" s="70"/>
      <c r="D16" s="67"/>
      <c r="E16" s="67"/>
      <c r="F16" s="67"/>
      <c r="G16" s="67"/>
      <c r="H16" s="67"/>
      <c r="I16" s="67"/>
      <c r="J16" s="67"/>
      <c r="K16" s="67"/>
      <c r="L16" s="67"/>
      <c r="M16" s="67"/>
      <c r="N16" s="67"/>
      <c r="O16" s="67"/>
      <c r="P16" s="70"/>
      <c r="Q16" s="70"/>
      <c r="R16" s="70"/>
      <c r="S16" s="70"/>
      <c r="T16" s="70"/>
      <c r="U16" s="70"/>
      <c r="V16" s="70"/>
      <c r="W16" s="70"/>
      <c r="X16" s="70"/>
      <c r="Y16" s="70"/>
      <c r="Z16" s="70"/>
      <c r="AA16" s="70"/>
    </row>
    <row r="17" spans="1:27" x14ac:dyDescent="0.35">
      <c r="A17" s="70"/>
      <c r="B17" s="70"/>
      <c r="C17" s="70"/>
      <c r="D17" s="67"/>
      <c r="E17" s="67"/>
      <c r="F17" s="67"/>
      <c r="G17" s="67"/>
      <c r="H17" s="67"/>
      <c r="I17" s="67"/>
      <c r="J17" s="67"/>
      <c r="K17" s="67"/>
      <c r="L17" s="67"/>
      <c r="M17" s="67"/>
      <c r="N17" s="67"/>
      <c r="O17" s="67"/>
      <c r="P17" s="70"/>
      <c r="Q17" s="70"/>
      <c r="R17" s="70"/>
      <c r="S17" s="70"/>
      <c r="T17" s="70"/>
      <c r="U17" s="70"/>
      <c r="V17" s="70"/>
      <c r="W17" s="70"/>
      <c r="X17" s="70"/>
      <c r="Y17" s="70"/>
      <c r="Z17" s="70"/>
      <c r="AA17" s="70"/>
    </row>
    <row r="18" spans="1:27" x14ac:dyDescent="0.35">
      <c r="A18" s="70"/>
      <c r="B18" s="70"/>
      <c r="C18" s="70"/>
      <c r="D18" s="67"/>
      <c r="E18" s="67"/>
      <c r="F18" s="67"/>
      <c r="G18" s="67"/>
      <c r="H18" s="67"/>
      <c r="I18" s="67"/>
      <c r="J18" s="67"/>
      <c r="K18" s="67"/>
      <c r="L18" s="67"/>
      <c r="M18" s="67"/>
      <c r="N18" s="67"/>
      <c r="O18" s="67"/>
      <c r="P18" s="70"/>
      <c r="Q18" s="70"/>
      <c r="R18" s="70"/>
      <c r="S18" s="70"/>
      <c r="T18" s="70"/>
      <c r="U18" s="70"/>
      <c r="V18" s="70"/>
      <c r="W18" s="70"/>
      <c r="X18" s="70"/>
      <c r="Y18" s="70"/>
      <c r="Z18" s="70"/>
      <c r="AA18" s="70"/>
    </row>
    <row r="19" spans="1:27" x14ac:dyDescent="0.35">
      <c r="A19" s="70"/>
      <c r="B19" s="70"/>
      <c r="C19" s="70"/>
      <c r="D19" s="67"/>
      <c r="E19" s="67"/>
      <c r="F19" s="67"/>
      <c r="G19" s="67"/>
      <c r="H19" s="67"/>
      <c r="I19" s="67"/>
      <c r="J19" s="67"/>
      <c r="K19" s="67"/>
      <c r="L19" s="67"/>
      <c r="M19" s="67"/>
      <c r="N19" s="67"/>
      <c r="O19" s="67"/>
      <c r="P19" s="70"/>
      <c r="Q19" s="70"/>
      <c r="R19" s="70"/>
      <c r="S19" s="70"/>
      <c r="T19" s="70"/>
      <c r="U19" s="70"/>
      <c r="V19" s="70"/>
      <c r="W19" s="70"/>
      <c r="X19" s="70"/>
      <c r="Y19" s="70"/>
      <c r="Z19" s="70"/>
      <c r="AA19" s="70"/>
    </row>
    <row r="20" spans="1:27" x14ac:dyDescent="0.35">
      <c r="A20" s="70"/>
      <c r="B20" s="70"/>
      <c r="C20" s="70"/>
      <c r="D20" s="67"/>
      <c r="E20" s="67"/>
      <c r="F20" s="67"/>
      <c r="G20" s="67"/>
      <c r="H20" s="67"/>
      <c r="I20" s="67"/>
      <c r="J20" s="67"/>
      <c r="K20" s="67"/>
      <c r="L20" s="67"/>
      <c r="M20" s="67"/>
      <c r="N20" s="67"/>
      <c r="O20" s="67"/>
      <c r="P20" s="70"/>
      <c r="Q20" s="70"/>
      <c r="R20" s="70"/>
      <c r="S20" s="70"/>
      <c r="T20" s="70"/>
      <c r="U20" s="70"/>
      <c r="V20" s="70"/>
      <c r="W20" s="70"/>
      <c r="X20" s="70"/>
      <c r="Y20" s="70"/>
      <c r="Z20" s="70"/>
      <c r="AA20" s="70"/>
    </row>
    <row r="21" spans="1:27" x14ac:dyDescent="0.35">
      <c r="A21" s="70"/>
      <c r="B21" s="70"/>
      <c r="C21" s="70"/>
      <c r="D21" s="67"/>
      <c r="E21" s="67"/>
      <c r="F21" s="67"/>
      <c r="G21" s="67"/>
      <c r="H21" s="67"/>
      <c r="I21" s="67"/>
      <c r="J21" s="67"/>
      <c r="K21" s="67"/>
      <c r="L21" s="67"/>
      <c r="M21" s="67"/>
      <c r="N21" s="67"/>
      <c r="O21" s="67"/>
      <c r="P21" s="70"/>
      <c r="Q21" s="70"/>
      <c r="R21" s="70"/>
      <c r="S21" s="70"/>
      <c r="T21" s="70"/>
      <c r="U21" s="70"/>
      <c r="V21" s="70"/>
      <c r="W21" s="70"/>
      <c r="X21" s="70"/>
      <c r="Y21" s="70"/>
      <c r="Z21" s="70"/>
      <c r="AA21" s="70"/>
    </row>
    <row r="22" spans="1:27" x14ac:dyDescent="0.35">
      <c r="A22" s="70"/>
      <c r="B22" s="70"/>
      <c r="C22" s="70"/>
      <c r="D22" s="67"/>
      <c r="E22" s="67"/>
      <c r="F22" s="67"/>
      <c r="G22" s="67"/>
      <c r="H22" s="67"/>
      <c r="I22" s="67"/>
      <c r="J22" s="67"/>
      <c r="K22" s="67"/>
      <c r="L22" s="67"/>
      <c r="M22" s="67"/>
      <c r="N22" s="67"/>
      <c r="O22" s="67"/>
      <c r="P22" s="70"/>
      <c r="Q22" s="70"/>
      <c r="R22" s="70"/>
      <c r="S22" s="70"/>
      <c r="T22" s="70"/>
      <c r="U22" s="70"/>
      <c r="V22" s="70"/>
      <c r="W22" s="70"/>
      <c r="X22" s="70"/>
      <c r="Y22" s="70"/>
      <c r="Z22" s="70"/>
      <c r="AA22" s="70"/>
    </row>
    <row r="23" spans="1:27" x14ac:dyDescent="0.35">
      <c r="A23" s="70"/>
      <c r="B23" s="70"/>
      <c r="C23" s="70"/>
      <c r="D23" s="67"/>
      <c r="E23" s="67"/>
      <c r="F23" s="67"/>
      <c r="G23" s="67"/>
      <c r="H23" s="67"/>
      <c r="I23" s="67"/>
      <c r="J23" s="67"/>
      <c r="K23" s="67"/>
      <c r="L23" s="67"/>
      <c r="M23" s="67"/>
      <c r="N23" s="67"/>
      <c r="O23" s="67"/>
      <c r="P23" s="70"/>
      <c r="Q23" s="70"/>
      <c r="R23" s="70"/>
      <c r="S23" s="70"/>
      <c r="T23" s="70"/>
      <c r="U23" s="70"/>
      <c r="V23" s="70"/>
      <c r="W23" s="70"/>
      <c r="X23" s="70"/>
      <c r="Y23" s="70"/>
      <c r="Z23" s="70"/>
      <c r="AA23" s="70"/>
    </row>
    <row r="24" spans="1:27" x14ac:dyDescent="0.35">
      <c r="A24" s="70"/>
      <c r="B24" s="70"/>
      <c r="C24" s="70"/>
      <c r="D24" s="70"/>
      <c r="E24" s="70"/>
      <c r="F24" s="70"/>
      <c r="G24" s="70"/>
      <c r="H24" s="70"/>
      <c r="I24" s="70"/>
      <c r="J24" s="70"/>
      <c r="K24" s="70"/>
      <c r="L24" s="70"/>
      <c r="M24" s="70"/>
      <c r="N24" s="70"/>
      <c r="O24" s="70"/>
      <c r="P24" s="70"/>
      <c r="Q24" s="70"/>
      <c r="R24" s="70"/>
      <c r="S24" s="70"/>
      <c r="T24" s="70"/>
      <c r="U24" s="70"/>
      <c r="V24" s="70"/>
      <c r="W24" s="70"/>
      <c r="X24" s="70"/>
      <c r="Y24" s="70"/>
      <c r="Z24" s="70"/>
      <c r="AA24" s="70"/>
    </row>
    <row r="25" spans="1:27" x14ac:dyDescent="0.35">
      <c r="A25" s="70"/>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row>
    <row r="26" spans="1:27" x14ac:dyDescent="0.35">
      <c r="A26" s="70"/>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row>
    <row r="27" spans="1:27" x14ac:dyDescent="0.35">
      <c r="A27" s="70"/>
      <c r="B27" s="70"/>
      <c r="C27" s="70"/>
      <c r="D27" s="70"/>
      <c r="E27" s="70"/>
      <c r="F27" s="70"/>
      <c r="G27" s="70"/>
      <c r="H27" s="70"/>
      <c r="I27" s="70"/>
      <c r="J27" s="70"/>
      <c r="K27" s="70"/>
      <c r="L27" s="70"/>
      <c r="M27" s="70"/>
      <c r="N27" s="70"/>
      <c r="O27" s="70"/>
      <c r="P27" s="70"/>
      <c r="Q27" s="70"/>
      <c r="R27" s="70"/>
      <c r="S27" s="70"/>
      <c r="T27" s="70"/>
      <c r="U27" s="70"/>
      <c r="V27" s="70"/>
      <c r="W27" s="70"/>
      <c r="X27" s="70"/>
      <c r="Y27" s="70"/>
      <c r="Z27" s="70"/>
      <c r="AA27" s="70"/>
    </row>
    <row r="28" spans="1:27" x14ac:dyDescent="0.35">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row>
    <row r="29" spans="1:27" x14ac:dyDescent="0.35">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row>
    <row r="30" spans="1:27" x14ac:dyDescent="0.35">
      <c r="A30" s="70"/>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row>
    <row r="31" spans="1:27" x14ac:dyDescent="0.35">
      <c r="A31" s="70"/>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row>
    <row r="32" spans="1:27" x14ac:dyDescent="0.35">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row>
    <row r="33" spans="1:27" x14ac:dyDescent="0.35">
      <c r="A33" s="70"/>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row>
    <row r="34" spans="1:27" x14ac:dyDescent="0.35">
      <c r="A34" s="70"/>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row>
    <row r="35" spans="1:27" x14ac:dyDescent="0.35">
      <c r="A35" s="70"/>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row>
    <row r="36" spans="1:27" x14ac:dyDescent="0.35">
      <c r="A36" s="70"/>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row>
    <row r="37" spans="1:27" x14ac:dyDescent="0.3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row>
    <row r="38" spans="1:27" x14ac:dyDescent="0.35">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row>
    <row r="39" spans="1:27" x14ac:dyDescent="0.35">
      <c r="A39" s="70"/>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row>
    <row r="40" spans="1:27" x14ac:dyDescent="0.35">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row>
    <row r="41" spans="1:27" x14ac:dyDescent="0.35">
      <c r="A41" s="70"/>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row>
    <row r="42" spans="1:27" x14ac:dyDescent="0.35">
      <c r="A42" s="70"/>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row>
    <row r="43" spans="1:27" x14ac:dyDescent="0.35">
      <c r="A43" s="70"/>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row>
    <row r="44" spans="1:27" x14ac:dyDescent="0.35">
      <c r="A44" s="70"/>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row>
    <row r="45" spans="1:27" x14ac:dyDescent="0.35">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row>
    <row r="46" spans="1:27" x14ac:dyDescent="0.35">
      <c r="A46" s="70"/>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row>
    <row r="47" spans="1:27" x14ac:dyDescent="0.35">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row>
    <row r="48" spans="1:27" x14ac:dyDescent="0.35">
      <c r="A48" s="70"/>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row>
    <row r="49" spans="1:27" x14ac:dyDescent="0.35">
      <c r="A49" s="70"/>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row>
    <row r="50" spans="1:27" x14ac:dyDescent="0.35">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row>
    <row r="51" spans="1:27" x14ac:dyDescent="0.35">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row>
    <row r="52" spans="1:27" x14ac:dyDescent="0.35">
      <c r="A52" s="70"/>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row>
    <row r="53" spans="1:27" x14ac:dyDescent="0.35">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row>
    <row r="54" spans="1:27" x14ac:dyDescent="0.35">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row>
    <row r="55" spans="1:27" x14ac:dyDescent="0.35">
      <c r="A55" s="70"/>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row>
    <row r="56" spans="1:27" x14ac:dyDescent="0.35">
      <c r="A56" s="70"/>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row>
    <row r="57" spans="1:27" x14ac:dyDescent="0.35">
      <c r="A57" s="70"/>
      <c r="B57" s="70"/>
      <c r="C57" s="70"/>
      <c r="D57" s="70"/>
      <c r="E57" s="70"/>
      <c r="F57" s="70"/>
      <c r="G57" s="70"/>
      <c r="H57" s="70"/>
      <c r="I57" s="70"/>
      <c r="J57" s="70"/>
      <c r="K57" s="70"/>
      <c r="L57" s="70"/>
      <c r="M57" s="70"/>
      <c r="N57" s="70"/>
      <c r="O57" s="70"/>
      <c r="P57" s="70"/>
      <c r="Q57" s="70"/>
      <c r="R57" s="70"/>
      <c r="S57" s="70"/>
      <c r="T57" s="70"/>
      <c r="U57" s="70"/>
      <c r="V57" s="70"/>
      <c r="W57" s="70"/>
      <c r="X57" s="70"/>
      <c r="Y57" s="70"/>
      <c r="Z57" s="70"/>
      <c r="AA57" s="70"/>
    </row>
    <row r="58" spans="1:27" x14ac:dyDescent="0.35">
      <c r="A58" s="70"/>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row>
    <row r="59" spans="1:27" x14ac:dyDescent="0.35">
      <c r="A59" s="70"/>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row>
    <row r="60" spans="1:27" x14ac:dyDescent="0.35">
      <c r="A60" s="70"/>
      <c r="B60" s="70"/>
      <c r="C60" s="70"/>
      <c r="D60" s="70"/>
      <c r="E60" s="70"/>
      <c r="F60" s="70"/>
      <c r="G60" s="70"/>
      <c r="H60" s="70"/>
      <c r="I60" s="70"/>
      <c r="J60" s="70"/>
      <c r="K60" s="70"/>
      <c r="L60" s="70"/>
      <c r="M60" s="70"/>
      <c r="N60" s="70"/>
      <c r="O60" s="70"/>
      <c r="P60" s="70"/>
      <c r="Q60" s="70"/>
      <c r="R60" s="70"/>
      <c r="S60" s="70"/>
      <c r="T60" s="70"/>
      <c r="U60" s="70"/>
      <c r="V60" s="70"/>
      <c r="W60" s="70"/>
      <c r="X60" s="70"/>
      <c r="Y60" s="70"/>
      <c r="Z60" s="70"/>
      <c r="AA60" s="70"/>
    </row>
    <row r="61" spans="1:27" x14ac:dyDescent="0.35">
      <c r="A61" s="70"/>
      <c r="B61" s="70"/>
      <c r="C61" s="70"/>
      <c r="D61" s="70"/>
      <c r="E61" s="70"/>
      <c r="F61" s="70"/>
      <c r="G61" s="70"/>
      <c r="H61" s="70"/>
      <c r="I61" s="70"/>
      <c r="J61" s="70"/>
      <c r="K61" s="70"/>
      <c r="L61" s="70"/>
      <c r="M61" s="70"/>
      <c r="N61" s="70"/>
      <c r="O61" s="70"/>
      <c r="P61" s="70"/>
      <c r="Q61" s="70"/>
      <c r="R61" s="70"/>
      <c r="S61" s="70"/>
      <c r="T61" s="70"/>
      <c r="U61" s="70"/>
      <c r="V61" s="70"/>
      <c r="W61" s="70"/>
      <c r="X61" s="70"/>
      <c r="Y61" s="70"/>
      <c r="Z61" s="70"/>
      <c r="AA61" s="70"/>
    </row>
    <row r="62" spans="1:27" x14ac:dyDescent="0.35">
      <c r="A62" s="70"/>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row>
    <row r="63" spans="1:27" x14ac:dyDescent="0.35">
      <c r="A63" s="70"/>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row>
    <row r="64" spans="1:27" x14ac:dyDescent="0.35">
      <c r="A64" s="70"/>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row>
    <row r="65" spans="1:27" x14ac:dyDescent="0.35">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row>
    <row r="66" spans="1:27" x14ac:dyDescent="0.35">
      <c r="A66" s="70"/>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row>
    <row r="67" spans="1:27" x14ac:dyDescent="0.35">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row>
    <row r="68" spans="1:27" x14ac:dyDescent="0.35">
      <c r="A68" s="70"/>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row>
    <row r="69" spans="1:27" x14ac:dyDescent="0.35">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row>
    <row r="70" spans="1:27" x14ac:dyDescent="0.35">
      <c r="A70" s="70"/>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row>
    <row r="71" spans="1:27" x14ac:dyDescent="0.35">
      <c r="A71" s="70"/>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row>
    <row r="72" spans="1:27" x14ac:dyDescent="0.35">
      <c r="A72" s="70"/>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row>
    <row r="73" spans="1:27" x14ac:dyDescent="0.35">
      <c r="A73" s="70"/>
      <c r="B73" s="70"/>
      <c r="C73" s="70"/>
      <c r="D73" s="70"/>
      <c r="E73" s="70"/>
      <c r="F73" s="70"/>
      <c r="G73" s="70"/>
      <c r="H73" s="70"/>
      <c r="I73" s="70"/>
      <c r="J73" s="70"/>
      <c r="K73" s="70"/>
      <c r="L73" s="70"/>
      <c r="M73" s="70"/>
      <c r="N73" s="70"/>
      <c r="O73" s="70"/>
      <c r="P73" s="70"/>
      <c r="Q73" s="70"/>
      <c r="R73" s="70"/>
      <c r="S73" s="70"/>
      <c r="T73" s="70"/>
      <c r="U73" s="70"/>
      <c r="V73" s="70"/>
      <c r="W73" s="70"/>
      <c r="X73" s="70"/>
      <c r="Y73" s="70"/>
      <c r="Z73" s="70"/>
      <c r="AA73" s="70"/>
    </row>
    <row r="74" spans="1:27" x14ac:dyDescent="0.35">
      <c r="A74" s="70"/>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row>
    <row r="75" spans="1:27" x14ac:dyDescent="0.35">
      <c r="A75" s="70"/>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row>
    <row r="76" spans="1:27" x14ac:dyDescent="0.35">
      <c r="A76" s="70"/>
      <c r="B76" s="70"/>
      <c r="C76" s="70"/>
      <c r="D76" s="70"/>
      <c r="E76" s="70"/>
      <c r="F76" s="70"/>
      <c r="G76" s="70"/>
      <c r="H76" s="70"/>
      <c r="I76" s="70"/>
      <c r="J76" s="70"/>
      <c r="K76" s="70"/>
      <c r="L76" s="70"/>
      <c r="M76" s="70"/>
      <c r="N76" s="70"/>
      <c r="O76" s="70"/>
      <c r="P76" s="70"/>
      <c r="Q76" s="70"/>
      <c r="R76" s="70"/>
      <c r="S76" s="70"/>
      <c r="T76" s="70"/>
      <c r="U76" s="70"/>
      <c r="V76" s="70"/>
      <c r="W76" s="70"/>
      <c r="X76" s="70"/>
      <c r="Y76" s="70"/>
      <c r="Z76" s="70"/>
      <c r="AA76" s="70"/>
    </row>
    <row r="77" spans="1:27" x14ac:dyDescent="0.35">
      <c r="A77" s="70"/>
      <c r="B77" s="70"/>
      <c r="C77" s="70"/>
      <c r="D77" s="70"/>
      <c r="E77" s="70"/>
      <c r="F77" s="70"/>
      <c r="G77" s="70"/>
      <c r="H77" s="70"/>
      <c r="I77" s="70"/>
      <c r="J77" s="70"/>
      <c r="K77" s="70"/>
      <c r="L77" s="70"/>
      <c r="M77" s="70"/>
      <c r="N77" s="70"/>
      <c r="O77" s="70"/>
      <c r="P77" s="70"/>
      <c r="Q77" s="70"/>
      <c r="R77" s="70"/>
      <c r="S77" s="70"/>
      <c r="T77" s="70"/>
      <c r="U77" s="70"/>
      <c r="V77" s="70"/>
      <c r="W77" s="70"/>
      <c r="X77" s="70"/>
      <c r="Y77" s="70"/>
      <c r="Z77" s="70"/>
      <c r="AA77" s="70"/>
    </row>
    <row r="78" spans="1:27" x14ac:dyDescent="0.35">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row>
    <row r="79" spans="1:27" x14ac:dyDescent="0.35">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row>
    <row r="80" spans="1:27" x14ac:dyDescent="0.35">
      <c r="A80" s="70"/>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row>
    <row r="81" spans="1:27" x14ac:dyDescent="0.35">
      <c r="A81" s="70"/>
      <c r="B81" s="70"/>
      <c r="C81" s="70"/>
      <c r="D81" s="70"/>
      <c r="E81" s="70"/>
      <c r="F81" s="70"/>
      <c r="G81" s="70"/>
      <c r="H81" s="70"/>
      <c r="I81" s="70"/>
      <c r="J81" s="70"/>
      <c r="K81" s="70"/>
      <c r="L81" s="70"/>
      <c r="M81" s="70"/>
      <c r="N81" s="70"/>
      <c r="O81" s="70"/>
      <c r="P81" s="70"/>
      <c r="Q81" s="70"/>
      <c r="R81" s="70"/>
      <c r="S81" s="70"/>
      <c r="T81" s="70"/>
      <c r="U81" s="70"/>
      <c r="V81" s="70"/>
      <c r="W81" s="70"/>
      <c r="X81" s="70"/>
      <c r="Y81" s="70"/>
      <c r="Z81" s="70"/>
      <c r="AA81" s="70"/>
    </row>
    <row r="82" spans="1:27" x14ac:dyDescent="0.35">
      <c r="A82" s="70"/>
      <c r="B82" s="70"/>
      <c r="C82" s="70"/>
      <c r="D82" s="70"/>
      <c r="E82" s="70"/>
      <c r="F82" s="70"/>
      <c r="G82" s="70"/>
      <c r="H82" s="70"/>
      <c r="I82" s="70"/>
      <c r="J82" s="70"/>
      <c r="K82" s="70"/>
      <c r="L82" s="70"/>
      <c r="M82" s="70"/>
      <c r="N82" s="70"/>
      <c r="O82" s="70"/>
      <c r="P82" s="70"/>
      <c r="Q82" s="70"/>
      <c r="R82" s="70"/>
      <c r="S82" s="70"/>
      <c r="T82" s="70"/>
      <c r="U82" s="70"/>
      <c r="V82" s="70"/>
      <c r="W82" s="70"/>
      <c r="X82" s="70"/>
      <c r="Y82" s="70"/>
      <c r="Z82" s="70"/>
      <c r="AA82" s="70"/>
    </row>
    <row r="83" spans="1:27" x14ac:dyDescent="0.35">
      <c r="A83" s="70"/>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row>
    <row r="84" spans="1:27" x14ac:dyDescent="0.35">
      <c r="A84" s="70"/>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row>
    <row r="85" spans="1:27" x14ac:dyDescent="0.35">
      <c r="A85" s="70"/>
      <c r="B85" s="70"/>
      <c r="C85" s="70"/>
      <c r="D85" s="70"/>
      <c r="E85" s="70"/>
      <c r="F85" s="70"/>
      <c r="G85" s="70"/>
      <c r="H85" s="70"/>
      <c r="I85" s="70"/>
      <c r="J85" s="70"/>
      <c r="K85" s="70"/>
      <c r="L85" s="70"/>
      <c r="M85" s="70"/>
      <c r="N85" s="70"/>
      <c r="O85" s="70"/>
      <c r="P85" s="70"/>
      <c r="Q85" s="70"/>
      <c r="R85" s="70"/>
      <c r="S85" s="70"/>
      <c r="T85" s="70"/>
      <c r="U85" s="70"/>
      <c r="V85" s="70"/>
      <c r="W85" s="70"/>
      <c r="X85" s="70"/>
      <c r="Y85" s="70"/>
      <c r="Z85" s="70"/>
      <c r="AA85" s="70"/>
    </row>
    <row r="86" spans="1:27" x14ac:dyDescent="0.35">
      <c r="A86" s="70"/>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row>
    <row r="87" spans="1:27" x14ac:dyDescent="0.35">
      <c r="A87" s="70"/>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row>
    <row r="88" spans="1:27" x14ac:dyDescent="0.35">
      <c r="A88" s="70"/>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row>
    <row r="89" spans="1:27" x14ac:dyDescent="0.35">
      <c r="A89" s="70"/>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row>
    <row r="90" spans="1:27" x14ac:dyDescent="0.35">
      <c r="A90" s="70"/>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row>
    <row r="91" spans="1:27" x14ac:dyDescent="0.3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row>
    <row r="92" spans="1:27" x14ac:dyDescent="0.35">
      <c r="A92" s="70"/>
      <c r="B92" s="70"/>
      <c r="C92" s="70"/>
      <c r="D92" s="70"/>
      <c r="E92" s="70"/>
      <c r="F92" s="70"/>
      <c r="G92" s="70"/>
      <c r="H92" s="70"/>
      <c r="I92" s="70"/>
      <c r="J92" s="70"/>
      <c r="K92" s="70"/>
      <c r="L92" s="70"/>
      <c r="M92" s="70"/>
      <c r="N92" s="70"/>
      <c r="O92" s="70"/>
      <c r="P92" s="70"/>
      <c r="Q92" s="70"/>
      <c r="R92" s="70"/>
      <c r="S92" s="70"/>
      <c r="T92" s="70"/>
      <c r="U92" s="70"/>
      <c r="V92" s="70"/>
      <c r="W92" s="70"/>
      <c r="X92" s="70"/>
      <c r="Y92" s="70"/>
      <c r="Z92" s="70"/>
      <c r="AA92" s="70"/>
    </row>
    <row r="93" spans="1:27" x14ac:dyDescent="0.35">
      <c r="A93" s="70"/>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row>
    <row r="94" spans="1:27" x14ac:dyDescent="0.35">
      <c r="A94" s="70"/>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row>
    <row r="95" spans="1:27" x14ac:dyDescent="0.35">
      <c r="A95" s="70"/>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row>
    <row r="96" spans="1:27" x14ac:dyDescent="0.35">
      <c r="A96" s="70"/>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row>
    <row r="97" spans="1:27" x14ac:dyDescent="0.35">
      <c r="A97" s="70"/>
      <c r="B97" s="70"/>
      <c r="C97" s="70"/>
      <c r="D97" s="70"/>
      <c r="E97" s="70"/>
      <c r="F97" s="70"/>
      <c r="G97" s="70"/>
      <c r="H97" s="70"/>
      <c r="I97" s="70"/>
      <c r="J97" s="70"/>
      <c r="K97" s="70"/>
      <c r="L97" s="70"/>
      <c r="M97" s="70"/>
      <c r="N97" s="70"/>
      <c r="O97" s="70"/>
      <c r="P97" s="70"/>
      <c r="Q97" s="70"/>
      <c r="R97" s="70"/>
      <c r="S97" s="70"/>
      <c r="T97" s="70"/>
      <c r="U97" s="70"/>
      <c r="V97" s="70"/>
      <c r="W97" s="70"/>
      <c r="X97" s="70"/>
      <c r="Y97" s="70"/>
      <c r="Z97" s="70"/>
      <c r="AA97" s="70"/>
    </row>
    <row r="98" spans="1:27" x14ac:dyDescent="0.35">
      <c r="A98" s="70"/>
      <c r="B98" s="70"/>
      <c r="C98" s="70"/>
      <c r="D98" s="70"/>
      <c r="E98" s="70"/>
      <c r="F98" s="70"/>
      <c r="G98" s="70"/>
      <c r="H98" s="70"/>
      <c r="I98" s="70"/>
      <c r="J98" s="70"/>
      <c r="K98" s="70"/>
      <c r="L98" s="70"/>
      <c r="M98" s="70"/>
      <c r="N98" s="70"/>
      <c r="O98" s="70"/>
      <c r="P98" s="70"/>
      <c r="Q98" s="70"/>
      <c r="R98" s="70"/>
      <c r="S98" s="70"/>
      <c r="T98" s="70"/>
      <c r="U98" s="70"/>
      <c r="V98" s="70"/>
      <c r="W98" s="70"/>
      <c r="X98" s="70"/>
      <c r="Y98" s="70"/>
      <c r="Z98" s="70"/>
      <c r="AA98" s="70"/>
    </row>
    <row r="99" spans="1:27" x14ac:dyDescent="0.35">
      <c r="A99" s="70"/>
      <c r="B99" s="70"/>
      <c r="C99" s="70"/>
      <c r="D99" s="70"/>
      <c r="E99" s="70"/>
      <c r="F99" s="70"/>
      <c r="G99" s="70"/>
      <c r="H99" s="70"/>
      <c r="I99" s="70"/>
      <c r="J99" s="70"/>
      <c r="K99" s="70"/>
      <c r="L99" s="70"/>
      <c r="M99" s="70"/>
      <c r="N99" s="70"/>
      <c r="O99" s="70"/>
      <c r="P99" s="70"/>
      <c r="Q99" s="70"/>
      <c r="R99" s="70"/>
      <c r="S99" s="70"/>
      <c r="T99" s="70"/>
      <c r="U99" s="70"/>
      <c r="V99" s="70"/>
      <c r="W99" s="70"/>
      <c r="X99" s="70"/>
      <c r="Y99" s="70"/>
      <c r="Z99" s="70"/>
      <c r="AA99" s="70"/>
    </row>
    <row r="100" spans="1:27" x14ac:dyDescent="0.35">
      <c r="A100" s="70"/>
      <c r="B100" s="70"/>
      <c r="C100" s="70"/>
      <c r="D100" s="70"/>
      <c r="E100" s="70"/>
      <c r="F100" s="70"/>
      <c r="G100" s="70"/>
      <c r="H100" s="70"/>
      <c r="I100" s="70"/>
      <c r="J100" s="70"/>
      <c r="K100" s="70"/>
      <c r="L100" s="70"/>
      <c r="M100" s="70"/>
      <c r="N100" s="70"/>
      <c r="O100" s="70"/>
      <c r="P100" s="70"/>
      <c r="Q100" s="70"/>
      <c r="R100" s="70"/>
      <c r="S100" s="70"/>
      <c r="T100" s="70"/>
      <c r="U100" s="70"/>
      <c r="V100" s="70"/>
      <c r="W100" s="70"/>
      <c r="X100" s="70"/>
      <c r="Y100" s="70"/>
      <c r="Z100" s="70"/>
      <c r="AA100" s="70"/>
    </row>
    <row r="101" spans="1:27" x14ac:dyDescent="0.35">
      <c r="A101" s="70"/>
      <c r="B101" s="70"/>
      <c r="C101" s="70"/>
      <c r="D101" s="70"/>
      <c r="E101" s="70"/>
      <c r="F101" s="70"/>
      <c r="G101" s="70"/>
      <c r="H101" s="70"/>
      <c r="I101" s="70"/>
      <c r="J101" s="70"/>
      <c r="K101" s="70"/>
      <c r="L101" s="70"/>
      <c r="M101" s="70"/>
      <c r="N101" s="70"/>
      <c r="O101" s="70"/>
      <c r="P101" s="70"/>
      <c r="Q101" s="70"/>
      <c r="R101" s="70"/>
      <c r="S101" s="70"/>
      <c r="T101" s="70"/>
      <c r="U101" s="70"/>
      <c r="V101" s="70"/>
      <c r="W101" s="70"/>
      <c r="X101" s="70"/>
      <c r="Y101" s="70"/>
      <c r="Z101" s="70"/>
      <c r="AA101" s="70"/>
    </row>
    <row r="102" spans="1:27" x14ac:dyDescent="0.35">
      <c r="A102" s="70"/>
      <c r="B102" s="70"/>
      <c r="C102" s="70"/>
      <c r="D102" s="70"/>
      <c r="E102" s="70"/>
      <c r="F102" s="70"/>
      <c r="G102" s="70"/>
      <c r="H102" s="70"/>
      <c r="I102" s="70"/>
      <c r="J102" s="70"/>
      <c r="K102" s="70"/>
      <c r="L102" s="70"/>
      <c r="M102" s="70"/>
      <c r="N102" s="70"/>
      <c r="O102" s="70"/>
      <c r="P102" s="70"/>
      <c r="Q102" s="70"/>
      <c r="R102" s="70"/>
      <c r="S102" s="70"/>
      <c r="T102" s="70"/>
      <c r="U102" s="70"/>
      <c r="V102" s="70"/>
      <c r="W102" s="70"/>
      <c r="X102" s="70"/>
      <c r="Y102" s="70"/>
      <c r="Z102" s="70"/>
      <c r="AA102" s="70"/>
    </row>
    <row r="103" spans="1:27" x14ac:dyDescent="0.35">
      <c r="A103" s="70"/>
      <c r="B103" s="70"/>
      <c r="C103" s="70"/>
      <c r="D103" s="70"/>
      <c r="E103" s="70"/>
      <c r="F103" s="70"/>
      <c r="G103" s="70"/>
      <c r="H103" s="70"/>
      <c r="I103" s="70"/>
      <c r="J103" s="70"/>
      <c r="K103" s="70"/>
      <c r="L103" s="70"/>
      <c r="M103" s="70"/>
      <c r="N103" s="70"/>
      <c r="O103" s="70"/>
      <c r="P103" s="70"/>
      <c r="Q103" s="70"/>
      <c r="R103" s="70"/>
      <c r="S103" s="70"/>
      <c r="T103" s="70"/>
      <c r="U103" s="70"/>
      <c r="V103" s="70"/>
      <c r="W103" s="70"/>
      <c r="X103" s="70"/>
      <c r="Y103" s="70"/>
      <c r="Z103" s="70"/>
      <c r="AA103" s="70"/>
    </row>
    <row r="104" spans="1:27" x14ac:dyDescent="0.35">
      <c r="A104" s="70"/>
      <c r="B104" s="70"/>
      <c r="C104" s="70"/>
      <c r="D104" s="70"/>
      <c r="E104" s="70"/>
      <c r="F104" s="70"/>
      <c r="G104" s="70"/>
      <c r="H104" s="70"/>
      <c r="I104" s="70"/>
      <c r="J104" s="70"/>
      <c r="K104" s="70"/>
      <c r="L104" s="70"/>
      <c r="M104" s="70"/>
      <c r="N104" s="70"/>
      <c r="O104" s="70"/>
      <c r="P104" s="70"/>
      <c r="Q104" s="70"/>
      <c r="R104" s="70"/>
      <c r="S104" s="70"/>
      <c r="T104" s="70"/>
      <c r="U104" s="70"/>
      <c r="V104" s="70"/>
      <c r="W104" s="70"/>
      <c r="X104" s="70"/>
      <c r="Y104" s="70"/>
      <c r="Z104" s="70"/>
      <c r="AA104" s="70"/>
    </row>
    <row r="105" spans="1:27" x14ac:dyDescent="0.35">
      <c r="A105" s="70"/>
      <c r="B105" s="70"/>
      <c r="C105" s="70"/>
      <c r="D105" s="70"/>
      <c r="E105" s="70"/>
      <c r="F105" s="70"/>
      <c r="G105" s="70"/>
      <c r="H105" s="70"/>
      <c r="I105" s="70"/>
      <c r="J105" s="70"/>
      <c r="K105" s="70"/>
      <c r="L105" s="70"/>
      <c r="M105" s="70"/>
      <c r="N105" s="70"/>
      <c r="O105" s="70"/>
      <c r="P105" s="70"/>
      <c r="Q105" s="70"/>
      <c r="R105" s="70"/>
      <c r="S105" s="70"/>
      <c r="T105" s="70"/>
      <c r="U105" s="70"/>
      <c r="V105" s="70"/>
      <c r="W105" s="70"/>
      <c r="X105" s="70"/>
      <c r="Y105" s="70"/>
      <c r="Z105" s="70"/>
      <c r="AA105" s="70"/>
    </row>
    <row r="106" spans="1:27" x14ac:dyDescent="0.35">
      <c r="A106" s="70"/>
      <c r="B106" s="70"/>
      <c r="C106" s="70"/>
      <c r="D106" s="70"/>
      <c r="E106" s="70"/>
      <c r="F106" s="70"/>
      <c r="G106" s="70"/>
      <c r="H106" s="70"/>
      <c r="I106" s="70"/>
      <c r="J106" s="70"/>
      <c r="K106" s="70"/>
      <c r="L106" s="70"/>
      <c r="M106" s="70"/>
      <c r="N106" s="70"/>
      <c r="O106" s="70"/>
      <c r="P106" s="70"/>
      <c r="Q106" s="70"/>
      <c r="R106" s="70"/>
      <c r="S106" s="70"/>
      <c r="T106" s="70"/>
      <c r="U106" s="70"/>
      <c r="V106" s="70"/>
      <c r="W106" s="70"/>
      <c r="X106" s="70"/>
      <c r="Y106" s="70"/>
      <c r="Z106" s="70"/>
      <c r="AA106" s="70"/>
    </row>
    <row r="107" spans="1:27" x14ac:dyDescent="0.35">
      <c r="A107" s="70"/>
      <c r="B107" s="70"/>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c r="AA107" s="70"/>
    </row>
    <row r="108" spans="1:27" x14ac:dyDescent="0.35">
      <c r="A108" s="70"/>
      <c r="B108" s="70"/>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c r="AA108" s="70"/>
    </row>
    <row r="109" spans="1:27" x14ac:dyDescent="0.35">
      <c r="A109" s="70"/>
      <c r="B109" s="70"/>
      <c r="C109" s="70"/>
      <c r="D109" s="70"/>
      <c r="E109" s="70"/>
      <c r="F109" s="70"/>
      <c r="G109" s="70"/>
      <c r="H109" s="70"/>
      <c r="I109" s="70"/>
      <c r="J109" s="70"/>
      <c r="K109" s="70"/>
      <c r="L109" s="70"/>
      <c r="M109" s="70"/>
      <c r="N109" s="70"/>
      <c r="O109" s="70"/>
      <c r="P109" s="70"/>
      <c r="Q109" s="70"/>
      <c r="R109" s="70"/>
      <c r="S109" s="70"/>
      <c r="T109" s="70"/>
      <c r="U109" s="70"/>
      <c r="V109" s="70"/>
      <c r="W109" s="70"/>
      <c r="X109" s="70"/>
      <c r="Y109" s="70"/>
      <c r="Z109" s="70"/>
      <c r="AA109" s="70"/>
    </row>
    <row r="110" spans="1:27" x14ac:dyDescent="0.35">
      <c r="A110" s="70"/>
      <c r="B110" s="70"/>
      <c r="C110" s="70"/>
      <c r="D110" s="70"/>
      <c r="E110" s="70"/>
      <c r="F110" s="70"/>
      <c r="G110" s="70"/>
      <c r="H110" s="70"/>
      <c r="I110" s="70"/>
      <c r="J110" s="70"/>
      <c r="K110" s="70"/>
      <c r="L110" s="70"/>
      <c r="M110" s="70"/>
      <c r="N110" s="70"/>
      <c r="O110" s="70"/>
      <c r="P110" s="70"/>
      <c r="Q110" s="70"/>
      <c r="R110" s="70"/>
      <c r="S110" s="70"/>
      <c r="T110" s="70"/>
      <c r="U110" s="70"/>
      <c r="V110" s="70"/>
      <c r="W110" s="70"/>
      <c r="X110" s="70"/>
      <c r="Y110" s="70"/>
      <c r="Z110" s="70"/>
      <c r="AA110" s="70"/>
    </row>
    <row r="111" spans="1:27" x14ac:dyDescent="0.35">
      <c r="A111" s="70"/>
      <c r="B111" s="70"/>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c r="AA111" s="70"/>
    </row>
    <row r="112" spans="1:27" x14ac:dyDescent="0.35">
      <c r="A112" s="70"/>
      <c r="B112" s="70"/>
      <c r="C112" s="70"/>
      <c r="D112" s="70"/>
      <c r="E112" s="70"/>
      <c r="F112" s="70"/>
      <c r="G112" s="70"/>
      <c r="H112" s="70"/>
      <c r="I112" s="70"/>
      <c r="J112" s="70"/>
      <c r="K112" s="70"/>
      <c r="L112" s="70"/>
      <c r="M112" s="70"/>
      <c r="N112" s="70"/>
      <c r="O112" s="70"/>
      <c r="P112" s="70"/>
      <c r="Q112" s="70"/>
      <c r="R112" s="70"/>
      <c r="S112" s="70"/>
      <c r="T112" s="70"/>
      <c r="U112" s="70"/>
      <c r="V112" s="70"/>
      <c r="W112" s="70"/>
      <c r="X112" s="70"/>
      <c r="Y112" s="70"/>
      <c r="Z112" s="70"/>
      <c r="AA112" s="70"/>
    </row>
    <row r="113" spans="1:27" x14ac:dyDescent="0.35">
      <c r="A113" s="70"/>
      <c r="B113" s="70"/>
      <c r="C113" s="70"/>
      <c r="D113" s="70"/>
      <c r="E113" s="70"/>
      <c r="F113" s="70"/>
      <c r="G113" s="70"/>
      <c r="H113" s="70"/>
      <c r="I113" s="70"/>
      <c r="J113" s="70"/>
      <c r="K113" s="70"/>
      <c r="L113" s="70"/>
      <c r="M113" s="70"/>
      <c r="N113" s="70"/>
      <c r="O113" s="70"/>
      <c r="P113" s="70"/>
      <c r="Q113" s="70"/>
      <c r="R113" s="70"/>
      <c r="S113" s="70"/>
      <c r="T113" s="70"/>
      <c r="U113" s="70"/>
      <c r="V113" s="70"/>
      <c r="W113" s="70"/>
      <c r="X113" s="70"/>
      <c r="Y113" s="70"/>
      <c r="Z113" s="70"/>
      <c r="AA113" s="70"/>
    </row>
    <row r="114" spans="1:27" x14ac:dyDescent="0.35">
      <c r="A114" s="70"/>
      <c r="B114" s="70"/>
      <c r="C114" s="70"/>
      <c r="D114" s="70"/>
      <c r="E114" s="70"/>
      <c r="F114" s="70"/>
      <c r="G114" s="70"/>
      <c r="H114" s="70"/>
      <c r="I114" s="70"/>
      <c r="J114" s="70"/>
      <c r="K114" s="70"/>
      <c r="L114" s="70"/>
      <c r="M114" s="70"/>
      <c r="N114" s="70"/>
      <c r="O114" s="70"/>
      <c r="P114" s="70"/>
      <c r="Q114" s="70"/>
      <c r="R114" s="70"/>
      <c r="S114" s="70"/>
      <c r="T114" s="70"/>
      <c r="U114" s="70"/>
      <c r="V114" s="70"/>
      <c r="W114" s="70"/>
      <c r="X114" s="70"/>
      <c r="Y114" s="70"/>
      <c r="Z114" s="70"/>
      <c r="AA114" s="70"/>
    </row>
    <row r="115" spans="1:27" x14ac:dyDescent="0.35">
      <c r="A115" s="70"/>
      <c r="B115" s="70"/>
      <c r="C115" s="70"/>
      <c r="D115" s="70"/>
      <c r="E115" s="70"/>
      <c r="F115" s="70"/>
      <c r="G115" s="70"/>
      <c r="H115" s="70"/>
      <c r="I115" s="70"/>
      <c r="J115" s="70"/>
      <c r="K115" s="70"/>
      <c r="L115" s="70"/>
      <c r="M115" s="70"/>
      <c r="N115" s="70"/>
      <c r="O115" s="70"/>
      <c r="P115" s="70"/>
      <c r="Q115" s="70"/>
      <c r="R115" s="70"/>
      <c r="S115" s="70"/>
      <c r="T115" s="70"/>
      <c r="U115" s="70"/>
      <c r="V115" s="70"/>
      <c r="W115" s="70"/>
      <c r="X115" s="70"/>
      <c r="Y115" s="70"/>
      <c r="Z115" s="70"/>
      <c r="AA115" s="70"/>
    </row>
    <row r="116" spans="1:27" x14ac:dyDescent="0.35">
      <c r="A116" s="70"/>
      <c r="B116" s="70"/>
      <c r="C116" s="70"/>
      <c r="D116" s="70"/>
      <c r="E116" s="70"/>
      <c r="F116" s="70"/>
      <c r="G116" s="70"/>
      <c r="H116" s="70"/>
      <c r="I116" s="70"/>
      <c r="J116" s="70"/>
      <c r="K116" s="70"/>
      <c r="L116" s="70"/>
      <c r="M116" s="70"/>
      <c r="N116" s="70"/>
      <c r="O116" s="70"/>
      <c r="P116" s="70"/>
      <c r="Q116" s="70"/>
      <c r="R116" s="70"/>
      <c r="S116" s="70"/>
      <c r="T116" s="70"/>
      <c r="U116" s="70"/>
      <c r="V116" s="70"/>
      <c r="W116" s="70"/>
      <c r="X116" s="70"/>
      <c r="Y116" s="70"/>
      <c r="Z116" s="70"/>
      <c r="AA116" s="70"/>
    </row>
    <row r="117" spans="1:27" x14ac:dyDescent="0.35">
      <c r="A117" s="70"/>
      <c r="B117" s="70"/>
      <c r="C117" s="70"/>
      <c r="D117" s="70"/>
      <c r="E117" s="70"/>
      <c r="F117" s="70"/>
      <c r="G117" s="70"/>
      <c r="H117" s="70"/>
      <c r="I117" s="70"/>
      <c r="J117" s="70"/>
      <c r="K117" s="70"/>
      <c r="L117" s="70"/>
      <c r="M117" s="70"/>
      <c r="N117" s="70"/>
      <c r="O117" s="70"/>
      <c r="P117" s="70"/>
      <c r="Q117" s="70"/>
      <c r="R117" s="70"/>
      <c r="S117" s="70"/>
      <c r="T117" s="70"/>
      <c r="U117" s="70"/>
      <c r="V117" s="70"/>
      <c r="W117" s="70"/>
      <c r="X117" s="70"/>
      <c r="Y117" s="70"/>
      <c r="Z117" s="70"/>
      <c r="AA117" s="70"/>
    </row>
    <row r="118" spans="1:27" x14ac:dyDescent="0.35">
      <c r="A118" s="70"/>
      <c r="B118" s="70"/>
      <c r="C118" s="70"/>
      <c r="D118" s="70"/>
      <c r="E118" s="70"/>
      <c r="F118" s="70"/>
      <c r="G118" s="70"/>
      <c r="H118" s="70"/>
      <c r="I118" s="70"/>
      <c r="J118" s="70"/>
      <c r="K118" s="70"/>
      <c r="L118" s="70"/>
      <c r="M118" s="70"/>
      <c r="N118" s="70"/>
      <c r="O118" s="70"/>
      <c r="P118" s="70"/>
      <c r="Q118" s="70"/>
      <c r="R118" s="70"/>
      <c r="S118" s="70"/>
      <c r="T118" s="70"/>
      <c r="U118" s="70"/>
      <c r="V118" s="70"/>
      <c r="W118" s="70"/>
      <c r="X118" s="70"/>
      <c r="Y118" s="70"/>
      <c r="Z118" s="70"/>
      <c r="AA118" s="70"/>
    </row>
    <row r="119" spans="1:27" x14ac:dyDescent="0.35">
      <c r="A119" s="70"/>
      <c r="B119" s="70"/>
      <c r="C119" s="70"/>
      <c r="D119" s="70"/>
      <c r="E119" s="70"/>
      <c r="F119" s="70"/>
      <c r="G119" s="70"/>
      <c r="H119" s="70"/>
      <c r="I119" s="70"/>
      <c r="J119" s="70"/>
      <c r="K119" s="70"/>
      <c r="L119" s="70"/>
      <c r="M119" s="70"/>
      <c r="N119" s="70"/>
      <c r="O119" s="70"/>
      <c r="P119" s="70"/>
      <c r="Q119" s="70"/>
      <c r="R119" s="70"/>
      <c r="S119" s="70"/>
      <c r="T119" s="70"/>
      <c r="U119" s="70"/>
      <c r="V119" s="70"/>
      <c r="W119" s="70"/>
      <c r="X119" s="70"/>
      <c r="Y119" s="70"/>
      <c r="Z119" s="70"/>
      <c r="AA119" s="70"/>
    </row>
    <row r="120" spans="1:27" x14ac:dyDescent="0.35">
      <c r="A120" s="70"/>
      <c r="B120" s="70"/>
      <c r="C120" s="70"/>
      <c r="D120" s="70"/>
      <c r="E120" s="70"/>
      <c r="F120" s="70"/>
      <c r="G120" s="70"/>
      <c r="H120" s="70"/>
      <c r="I120" s="70"/>
      <c r="J120" s="70"/>
      <c r="K120" s="70"/>
      <c r="L120" s="70"/>
      <c r="M120" s="70"/>
      <c r="N120" s="70"/>
      <c r="O120" s="70"/>
      <c r="P120" s="70"/>
      <c r="Q120" s="70"/>
      <c r="R120" s="70"/>
      <c r="S120" s="70"/>
      <c r="T120" s="70"/>
      <c r="U120" s="70"/>
      <c r="V120" s="70"/>
      <c r="W120" s="70"/>
      <c r="X120" s="70"/>
      <c r="Y120" s="70"/>
      <c r="Z120" s="70"/>
      <c r="AA120" s="70"/>
    </row>
    <row r="121" spans="1:27" x14ac:dyDescent="0.35">
      <c r="A121" s="70"/>
      <c r="B121" s="70"/>
      <c r="C121" s="70"/>
      <c r="D121" s="70"/>
      <c r="E121" s="70"/>
      <c r="F121" s="70"/>
      <c r="G121" s="70"/>
      <c r="H121" s="70"/>
      <c r="I121" s="70"/>
      <c r="J121" s="70"/>
      <c r="K121" s="70"/>
      <c r="L121" s="70"/>
      <c r="M121" s="70"/>
      <c r="N121" s="70"/>
      <c r="O121" s="70"/>
      <c r="P121" s="70"/>
      <c r="Q121" s="70"/>
      <c r="R121" s="70"/>
      <c r="S121" s="70"/>
      <c r="T121" s="70"/>
      <c r="U121" s="70"/>
      <c r="V121" s="70"/>
      <c r="W121" s="70"/>
      <c r="X121" s="70"/>
      <c r="Y121" s="70"/>
      <c r="Z121" s="70"/>
      <c r="AA121" s="70"/>
    </row>
    <row r="122" spans="1:27" x14ac:dyDescent="0.35">
      <c r="A122" s="70"/>
      <c r="B122" s="70"/>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c r="AA122" s="70"/>
    </row>
    <row r="123" spans="1:27" x14ac:dyDescent="0.35">
      <c r="A123" s="70"/>
      <c r="B123" s="70"/>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c r="AA123" s="70"/>
    </row>
    <row r="124" spans="1:27" x14ac:dyDescent="0.35">
      <c r="A124" s="70"/>
      <c r="B124" s="70"/>
      <c r="C124" s="70"/>
      <c r="D124" s="70"/>
      <c r="E124" s="70"/>
      <c r="F124" s="70"/>
      <c r="G124" s="70"/>
      <c r="H124" s="70"/>
      <c r="I124" s="70"/>
      <c r="J124" s="70"/>
      <c r="K124" s="70"/>
      <c r="L124" s="70"/>
      <c r="M124" s="70"/>
      <c r="N124" s="70"/>
      <c r="O124" s="70"/>
      <c r="P124" s="70"/>
      <c r="Q124" s="70"/>
      <c r="R124" s="70"/>
      <c r="S124" s="70"/>
      <c r="T124" s="70"/>
      <c r="U124" s="70"/>
      <c r="V124" s="70"/>
      <c r="W124" s="70"/>
      <c r="X124" s="70"/>
      <c r="Y124" s="70"/>
      <c r="Z124" s="70"/>
      <c r="AA124" s="70"/>
    </row>
    <row r="125" spans="1:27" x14ac:dyDescent="0.35">
      <c r="A125" s="70"/>
      <c r="B125" s="70"/>
      <c r="C125" s="70"/>
      <c r="D125" s="70"/>
      <c r="E125" s="70"/>
      <c r="F125" s="70"/>
      <c r="G125" s="70"/>
      <c r="H125" s="70"/>
      <c r="I125" s="70"/>
      <c r="J125" s="70"/>
      <c r="K125" s="70"/>
      <c r="L125" s="70"/>
      <c r="M125" s="70"/>
      <c r="N125" s="70"/>
      <c r="O125" s="70"/>
      <c r="P125" s="70"/>
      <c r="Q125" s="70"/>
      <c r="R125" s="70"/>
      <c r="S125" s="70"/>
      <c r="T125" s="70"/>
      <c r="U125" s="70"/>
      <c r="V125" s="70"/>
      <c r="W125" s="70"/>
      <c r="X125" s="70"/>
      <c r="Y125" s="70"/>
      <c r="Z125" s="70"/>
      <c r="AA125" s="70"/>
    </row>
    <row r="126" spans="1:27" x14ac:dyDescent="0.35">
      <c r="A126" s="70"/>
      <c r="B126" s="70"/>
      <c r="C126" s="70"/>
      <c r="D126" s="70"/>
      <c r="E126" s="70"/>
      <c r="F126" s="70"/>
      <c r="G126" s="70"/>
      <c r="H126" s="70"/>
      <c r="I126" s="70"/>
      <c r="J126" s="70"/>
      <c r="K126" s="70"/>
      <c r="L126" s="70"/>
      <c r="M126" s="70"/>
      <c r="N126" s="70"/>
      <c r="O126" s="70"/>
      <c r="P126" s="70"/>
      <c r="Q126" s="70"/>
      <c r="R126" s="70"/>
      <c r="S126" s="70"/>
      <c r="T126" s="70"/>
      <c r="U126" s="70"/>
      <c r="V126" s="70"/>
      <c r="W126" s="70"/>
      <c r="X126" s="70"/>
      <c r="Y126" s="70"/>
      <c r="Z126" s="70"/>
      <c r="AA126" s="70"/>
    </row>
    <row r="127" spans="1:27" x14ac:dyDescent="0.35">
      <c r="A127" s="70"/>
      <c r="B127" s="70"/>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c r="AA127" s="70"/>
    </row>
    <row r="128" spans="1:27" x14ac:dyDescent="0.35">
      <c r="A128" s="70"/>
      <c r="B128" s="70"/>
      <c r="C128" s="70"/>
      <c r="D128" s="70"/>
      <c r="E128" s="70"/>
      <c r="F128" s="70"/>
      <c r="G128" s="70"/>
      <c r="H128" s="70"/>
      <c r="I128" s="70"/>
      <c r="J128" s="70"/>
      <c r="K128" s="70"/>
      <c r="L128" s="70"/>
      <c r="M128" s="70"/>
      <c r="N128" s="70"/>
      <c r="O128" s="70"/>
      <c r="P128" s="70"/>
      <c r="Q128" s="70"/>
      <c r="R128" s="70"/>
      <c r="S128" s="70"/>
      <c r="T128" s="70"/>
      <c r="U128" s="70"/>
      <c r="V128" s="70"/>
      <c r="W128" s="70"/>
      <c r="X128" s="70"/>
      <c r="Y128" s="70"/>
      <c r="Z128" s="70"/>
      <c r="AA128" s="70"/>
    </row>
    <row r="129" spans="1:27" x14ac:dyDescent="0.35">
      <c r="A129" s="70"/>
      <c r="B129" s="70"/>
      <c r="C129" s="70"/>
      <c r="D129" s="70"/>
      <c r="E129" s="70"/>
      <c r="F129" s="70"/>
      <c r="G129" s="70"/>
      <c r="H129" s="70"/>
      <c r="I129" s="70"/>
      <c r="J129" s="70"/>
      <c r="K129" s="70"/>
      <c r="L129" s="70"/>
      <c r="M129" s="70"/>
      <c r="N129" s="70"/>
      <c r="O129" s="70"/>
      <c r="P129" s="70"/>
      <c r="Q129" s="70"/>
      <c r="R129" s="70"/>
      <c r="S129" s="70"/>
      <c r="T129" s="70"/>
      <c r="U129" s="70"/>
      <c r="V129" s="70"/>
      <c r="W129" s="70"/>
      <c r="X129" s="70"/>
      <c r="Y129" s="70"/>
      <c r="Z129" s="70"/>
      <c r="AA129" s="70"/>
    </row>
    <row r="130" spans="1:27" x14ac:dyDescent="0.35">
      <c r="A130" s="70"/>
      <c r="B130" s="70"/>
      <c r="C130" s="70"/>
      <c r="D130" s="70"/>
      <c r="E130" s="70"/>
      <c r="F130" s="70"/>
      <c r="G130" s="70"/>
      <c r="H130" s="70"/>
      <c r="I130" s="70"/>
      <c r="J130" s="70"/>
      <c r="K130" s="70"/>
      <c r="L130" s="70"/>
      <c r="M130" s="70"/>
      <c r="N130" s="70"/>
      <c r="O130" s="70"/>
      <c r="P130" s="70"/>
      <c r="Q130" s="70"/>
      <c r="R130" s="70"/>
      <c r="S130" s="70"/>
      <c r="T130" s="70"/>
      <c r="U130" s="70"/>
      <c r="V130" s="70"/>
      <c r="W130" s="70"/>
      <c r="X130" s="70"/>
      <c r="Y130" s="70"/>
      <c r="Z130" s="70"/>
      <c r="AA130" s="70"/>
    </row>
    <row r="131" spans="1:27" x14ac:dyDescent="0.35">
      <c r="A131" s="70"/>
      <c r="B131" s="70"/>
      <c r="C131" s="70"/>
      <c r="D131" s="70"/>
      <c r="E131" s="70"/>
      <c r="F131" s="70"/>
      <c r="G131" s="70"/>
      <c r="H131" s="70"/>
      <c r="I131" s="70"/>
      <c r="J131" s="70"/>
      <c r="K131" s="70"/>
      <c r="L131" s="70"/>
      <c r="M131" s="70"/>
      <c r="N131" s="70"/>
      <c r="O131" s="70"/>
      <c r="P131" s="70"/>
      <c r="Q131" s="70"/>
      <c r="R131" s="70"/>
      <c r="S131" s="70"/>
      <c r="T131" s="70"/>
      <c r="U131" s="70"/>
      <c r="V131" s="70"/>
      <c r="W131" s="70"/>
      <c r="X131" s="70"/>
      <c r="Y131" s="70"/>
      <c r="Z131" s="70"/>
      <c r="AA131" s="70"/>
    </row>
    <row r="132" spans="1:27" x14ac:dyDescent="0.35">
      <c r="A132" s="70"/>
      <c r="B132" s="70"/>
      <c r="C132" s="70"/>
      <c r="D132" s="70"/>
      <c r="E132" s="70"/>
      <c r="F132" s="70"/>
      <c r="G132" s="70"/>
      <c r="H132" s="70"/>
      <c r="I132" s="70"/>
      <c r="J132" s="70"/>
      <c r="K132" s="70"/>
      <c r="L132" s="70"/>
      <c r="M132" s="70"/>
      <c r="N132" s="70"/>
      <c r="O132" s="70"/>
      <c r="P132" s="70"/>
      <c r="Q132" s="70"/>
      <c r="R132" s="70"/>
      <c r="S132" s="70"/>
      <c r="T132" s="70"/>
      <c r="U132" s="70"/>
      <c r="V132" s="70"/>
      <c r="W132" s="70"/>
      <c r="X132" s="70"/>
      <c r="Y132" s="70"/>
      <c r="Z132" s="70"/>
      <c r="AA132" s="70"/>
    </row>
    <row r="133" spans="1:27" x14ac:dyDescent="0.35">
      <c r="A133" s="70"/>
      <c r="B133" s="70"/>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c r="AA133" s="70"/>
    </row>
    <row r="134" spans="1:27" x14ac:dyDescent="0.35">
      <c r="A134" s="70"/>
      <c r="B134" s="70"/>
      <c r="C134" s="70"/>
      <c r="D134" s="70"/>
      <c r="E134" s="70"/>
      <c r="F134" s="70"/>
      <c r="G134" s="70"/>
      <c r="H134" s="70"/>
      <c r="I134" s="70"/>
      <c r="J134" s="70"/>
      <c r="K134" s="70"/>
      <c r="L134" s="70"/>
      <c r="M134" s="70"/>
      <c r="N134" s="70"/>
      <c r="O134" s="70"/>
      <c r="P134" s="70"/>
      <c r="Q134" s="70"/>
      <c r="R134" s="70"/>
      <c r="S134" s="70"/>
      <c r="T134" s="70"/>
      <c r="U134" s="70"/>
      <c r="V134" s="70"/>
      <c r="W134" s="70"/>
      <c r="X134" s="70"/>
      <c r="Y134" s="70"/>
      <c r="Z134" s="70"/>
      <c r="AA134" s="70"/>
    </row>
    <row r="135" spans="1:27" x14ac:dyDescent="0.35">
      <c r="A135" s="70"/>
      <c r="B135" s="70"/>
      <c r="C135" s="70"/>
      <c r="D135" s="70"/>
      <c r="E135" s="70"/>
      <c r="F135" s="70"/>
      <c r="G135" s="70"/>
      <c r="H135" s="70"/>
      <c r="I135" s="70"/>
      <c r="J135" s="70"/>
      <c r="K135" s="70"/>
      <c r="L135" s="70"/>
      <c r="M135" s="70"/>
      <c r="N135" s="70"/>
      <c r="O135" s="70"/>
      <c r="P135" s="70"/>
      <c r="Q135" s="70"/>
      <c r="R135" s="70"/>
      <c r="S135" s="70"/>
      <c r="T135" s="70"/>
      <c r="U135" s="70"/>
      <c r="V135" s="70"/>
      <c r="W135" s="70"/>
      <c r="X135" s="70"/>
      <c r="Y135" s="70"/>
      <c r="Z135" s="70"/>
      <c r="AA135" s="70"/>
    </row>
    <row r="136" spans="1:27" x14ac:dyDescent="0.35">
      <c r="A136" s="70"/>
      <c r="B136" s="70"/>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c r="AA136" s="70"/>
    </row>
    <row r="137" spans="1:27" x14ac:dyDescent="0.35">
      <c r="A137" s="70"/>
      <c r="B137" s="70"/>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c r="AA137" s="70"/>
    </row>
    <row r="138" spans="1:27" x14ac:dyDescent="0.35">
      <c r="A138" s="70"/>
      <c r="B138" s="70"/>
      <c r="C138" s="70"/>
      <c r="D138" s="70"/>
      <c r="E138" s="70"/>
      <c r="F138" s="70"/>
      <c r="G138" s="70"/>
      <c r="H138" s="70"/>
      <c r="I138" s="70"/>
      <c r="J138" s="70"/>
      <c r="K138" s="70"/>
      <c r="L138" s="70"/>
      <c r="M138" s="70"/>
      <c r="N138" s="70"/>
      <c r="O138" s="70"/>
      <c r="P138" s="70"/>
      <c r="Q138" s="70"/>
      <c r="R138" s="70"/>
      <c r="S138" s="70"/>
      <c r="T138" s="70"/>
      <c r="U138" s="70"/>
      <c r="V138" s="70"/>
      <c r="W138" s="70"/>
      <c r="X138" s="70"/>
      <c r="Y138" s="70"/>
      <c r="Z138" s="70"/>
      <c r="AA138" s="70"/>
    </row>
    <row r="139" spans="1:27" x14ac:dyDescent="0.35">
      <c r="A139" s="70"/>
      <c r="B139" s="70"/>
      <c r="C139" s="70"/>
      <c r="D139" s="70"/>
      <c r="E139" s="70"/>
      <c r="F139" s="70"/>
      <c r="G139" s="70"/>
      <c r="H139" s="70"/>
      <c r="I139" s="70"/>
      <c r="J139" s="70"/>
      <c r="K139" s="70"/>
      <c r="L139" s="70"/>
      <c r="M139" s="70"/>
      <c r="N139" s="70"/>
      <c r="O139" s="70"/>
      <c r="P139" s="70"/>
      <c r="Q139" s="70"/>
      <c r="R139" s="70"/>
      <c r="S139" s="70"/>
      <c r="T139" s="70"/>
      <c r="U139" s="70"/>
      <c r="V139" s="70"/>
      <c r="W139" s="70"/>
      <c r="X139" s="70"/>
      <c r="Y139" s="70"/>
      <c r="Z139" s="70"/>
      <c r="AA139" s="70"/>
    </row>
    <row r="140" spans="1:27" x14ac:dyDescent="0.35">
      <c r="A140" s="70"/>
      <c r="B140" s="70"/>
      <c r="C140" s="70"/>
      <c r="D140" s="70"/>
      <c r="E140" s="70"/>
      <c r="F140" s="70"/>
      <c r="G140" s="70"/>
      <c r="H140" s="70"/>
      <c r="I140" s="70"/>
      <c r="J140" s="70"/>
      <c r="K140" s="70"/>
      <c r="L140" s="70"/>
      <c r="M140" s="70"/>
      <c r="N140" s="70"/>
      <c r="O140" s="70"/>
      <c r="P140" s="70"/>
      <c r="Q140" s="70"/>
      <c r="R140" s="70"/>
      <c r="S140" s="70"/>
      <c r="T140" s="70"/>
      <c r="U140" s="70"/>
      <c r="V140" s="70"/>
      <c r="W140" s="70"/>
      <c r="X140" s="70"/>
      <c r="Y140" s="70"/>
      <c r="Z140" s="70"/>
      <c r="AA140" s="70"/>
    </row>
    <row r="141" spans="1:27" x14ac:dyDescent="0.35">
      <c r="A141" s="70"/>
      <c r="B141" s="70"/>
      <c r="C141" s="70"/>
      <c r="D141" s="70"/>
      <c r="E141" s="70"/>
      <c r="F141" s="70"/>
      <c r="G141" s="70"/>
      <c r="H141" s="70"/>
      <c r="I141" s="70"/>
      <c r="J141" s="70"/>
      <c r="K141" s="70"/>
      <c r="L141" s="70"/>
      <c r="M141" s="70"/>
      <c r="N141" s="70"/>
      <c r="O141" s="70"/>
      <c r="P141" s="70"/>
      <c r="Q141" s="70"/>
      <c r="R141" s="70"/>
      <c r="S141" s="70"/>
      <c r="T141" s="70"/>
      <c r="U141" s="70"/>
      <c r="V141" s="70"/>
      <c r="W141" s="70"/>
      <c r="X141" s="70"/>
      <c r="Y141" s="70"/>
      <c r="Z141" s="70"/>
      <c r="AA141" s="70"/>
    </row>
    <row r="142" spans="1:27" x14ac:dyDescent="0.35">
      <c r="A142" s="70"/>
      <c r="B142" s="70"/>
      <c r="C142" s="70"/>
      <c r="D142" s="70"/>
      <c r="E142" s="70"/>
      <c r="F142" s="70"/>
      <c r="G142" s="70"/>
      <c r="H142" s="70"/>
      <c r="I142" s="70"/>
      <c r="J142" s="70"/>
      <c r="K142" s="70"/>
      <c r="L142" s="70"/>
      <c r="M142" s="70"/>
      <c r="N142" s="70"/>
      <c r="O142" s="70"/>
      <c r="P142" s="70"/>
      <c r="Q142" s="70"/>
      <c r="R142" s="70"/>
      <c r="S142" s="70"/>
      <c r="T142" s="70"/>
      <c r="U142" s="70"/>
      <c r="V142" s="70"/>
      <c r="W142" s="70"/>
      <c r="X142" s="70"/>
      <c r="Y142" s="70"/>
      <c r="Z142" s="70"/>
      <c r="AA142" s="70"/>
    </row>
    <row r="143" spans="1:27" x14ac:dyDescent="0.35">
      <c r="A143" s="70"/>
      <c r="B143" s="70"/>
      <c r="C143" s="70"/>
      <c r="D143" s="70"/>
      <c r="E143" s="70"/>
      <c r="F143" s="70"/>
      <c r="G143" s="70"/>
      <c r="H143" s="70"/>
      <c r="I143" s="70"/>
      <c r="J143" s="70"/>
      <c r="K143" s="70"/>
      <c r="L143" s="70"/>
      <c r="M143" s="70"/>
      <c r="N143" s="70"/>
      <c r="O143" s="70"/>
      <c r="P143" s="70"/>
      <c r="Q143" s="70"/>
      <c r="R143" s="70"/>
      <c r="S143" s="70"/>
      <c r="T143" s="70"/>
      <c r="U143" s="70"/>
      <c r="V143" s="70"/>
      <c r="W143" s="70"/>
      <c r="X143" s="70"/>
      <c r="Y143" s="70"/>
      <c r="Z143" s="70"/>
      <c r="AA143" s="70"/>
    </row>
    <row r="144" spans="1:27" x14ac:dyDescent="0.35">
      <c r="A144" s="70"/>
      <c r="B144" s="70"/>
      <c r="C144" s="70"/>
      <c r="D144" s="70"/>
      <c r="E144" s="70"/>
      <c r="F144" s="70"/>
      <c r="G144" s="70"/>
      <c r="H144" s="70"/>
      <c r="I144" s="70"/>
      <c r="J144" s="70"/>
      <c r="K144" s="70"/>
      <c r="L144" s="70"/>
      <c r="M144" s="70"/>
      <c r="N144" s="70"/>
      <c r="O144" s="70"/>
      <c r="P144" s="70"/>
      <c r="Q144" s="70"/>
      <c r="R144" s="70"/>
      <c r="S144" s="70"/>
      <c r="T144" s="70"/>
      <c r="U144" s="70"/>
      <c r="V144" s="70"/>
      <c r="W144" s="70"/>
      <c r="X144" s="70"/>
      <c r="Y144" s="70"/>
      <c r="Z144" s="70"/>
      <c r="AA144" s="70"/>
    </row>
    <row r="145" spans="1:27" x14ac:dyDescent="0.35">
      <c r="A145" s="70"/>
      <c r="B145" s="70"/>
      <c r="C145" s="70"/>
      <c r="D145" s="70"/>
      <c r="E145" s="70"/>
      <c r="F145" s="70"/>
      <c r="G145" s="70"/>
      <c r="H145" s="70"/>
      <c r="I145" s="70"/>
      <c r="J145" s="70"/>
      <c r="K145" s="70"/>
      <c r="L145" s="70"/>
      <c r="M145" s="70"/>
      <c r="N145" s="70"/>
      <c r="O145" s="70"/>
      <c r="P145" s="70"/>
      <c r="Q145" s="70"/>
      <c r="R145" s="70"/>
      <c r="S145" s="70"/>
      <c r="T145" s="70"/>
      <c r="U145" s="70"/>
      <c r="V145" s="70"/>
      <c r="W145" s="70"/>
      <c r="X145" s="70"/>
      <c r="Y145" s="70"/>
      <c r="Z145" s="70"/>
      <c r="AA145" s="70"/>
    </row>
    <row r="146" spans="1:27" x14ac:dyDescent="0.35">
      <c r="A146" s="70"/>
      <c r="B146" s="70"/>
      <c r="C146" s="70"/>
      <c r="D146" s="70"/>
      <c r="E146" s="70"/>
      <c r="F146" s="70"/>
      <c r="G146" s="70"/>
      <c r="H146" s="70"/>
      <c r="I146" s="70"/>
      <c r="J146" s="70"/>
      <c r="K146" s="70"/>
      <c r="L146" s="70"/>
      <c r="M146" s="70"/>
      <c r="N146" s="70"/>
      <c r="O146" s="70"/>
      <c r="P146" s="70"/>
      <c r="Q146" s="70"/>
      <c r="R146" s="70"/>
      <c r="S146" s="70"/>
      <c r="T146" s="70"/>
      <c r="U146" s="70"/>
      <c r="V146" s="70"/>
      <c r="W146" s="70"/>
      <c r="X146" s="70"/>
      <c r="Y146" s="70"/>
      <c r="Z146" s="70"/>
      <c r="AA146" s="70"/>
    </row>
    <row r="147" spans="1:27" x14ac:dyDescent="0.35">
      <c r="A147" s="70"/>
      <c r="B147" s="70"/>
      <c r="C147" s="70"/>
      <c r="D147" s="70"/>
      <c r="E147" s="70"/>
      <c r="F147" s="70"/>
      <c r="G147" s="70"/>
      <c r="H147" s="70"/>
      <c r="I147" s="70"/>
      <c r="J147" s="70"/>
      <c r="K147" s="70"/>
      <c r="L147" s="70"/>
      <c r="M147" s="70"/>
      <c r="N147" s="70"/>
      <c r="O147" s="70"/>
      <c r="P147" s="70"/>
      <c r="Q147" s="70"/>
      <c r="R147" s="70"/>
      <c r="S147" s="70"/>
      <c r="T147" s="70"/>
      <c r="U147" s="70"/>
      <c r="V147" s="70"/>
      <c r="W147" s="70"/>
      <c r="X147" s="70"/>
      <c r="Y147" s="70"/>
      <c r="Z147" s="70"/>
      <c r="AA147" s="70"/>
    </row>
    <row r="148" spans="1:27" x14ac:dyDescent="0.35">
      <c r="A148" s="70"/>
      <c r="B148" s="70"/>
      <c r="C148" s="70"/>
      <c r="D148" s="70"/>
      <c r="E148" s="70"/>
      <c r="F148" s="70"/>
      <c r="G148" s="70"/>
      <c r="H148" s="70"/>
      <c r="I148" s="70"/>
      <c r="J148" s="70"/>
      <c r="K148" s="70"/>
      <c r="L148" s="70"/>
      <c r="M148" s="70"/>
      <c r="N148" s="70"/>
      <c r="O148" s="70"/>
      <c r="P148" s="70"/>
      <c r="Q148" s="70"/>
      <c r="R148" s="70"/>
      <c r="S148" s="70"/>
      <c r="T148" s="70"/>
      <c r="U148" s="70"/>
      <c r="V148" s="70"/>
      <c r="W148" s="70"/>
      <c r="X148" s="70"/>
      <c r="Y148" s="70"/>
      <c r="Z148" s="70"/>
      <c r="AA148" s="70"/>
    </row>
    <row r="149" spans="1:27" x14ac:dyDescent="0.35">
      <c r="A149" s="70"/>
      <c r="B149" s="70"/>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c r="AA149" s="70"/>
    </row>
    <row r="150" spans="1:27" x14ac:dyDescent="0.35">
      <c r="A150" s="70"/>
      <c r="B150" s="70"/>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row>
    <row r="151" spans="1:27" x14ac:dyDescent="0.35">
      <c r="A151" s="70"/>
      <c r="B151" s="70"/>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c r="AA151" s="70"/>
    </row>
    <row r="152" spans="1:27" x14ac:dyDescent="0.35">
      <c r="A152" s="70"/>
      <c r="B152" s="70"/>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row>
    <row r="153" spans="1:27" x14ac:dyDescent="0.35">
      <c r="A153" s="70"/>
      <c r="B153" s="70"/>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c r="AA153" s="70"/>
    </row>
    <row r="154" spans="1:27" x14ac:dyDescent="0.35">
      <c r="A154" s="70"/>
      <c r="B154" s="70"/>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row>
    <row r="155" spans="1:27" x14ac:dyDescent="0.35">
      <c r="A155" s="70"/>
      <c r="B155" s="70"/>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c r="AA155" s="70"/>
    </row>
    <row r="156" spans="1:27" x14ac:dyDescent="0.35">
      <c r="A156" s="70"/>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row>
    <row r="157" spans="1:27" x14ac:dyDescent="0.35">
      <c r="A157" s="70"/>
      <c r="B157" s="70"/>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row>
    <row r="158" spans="1:27" x14ac:dyDescent="0.35">
      <c r="A158" s="70"/>
      <c r="B158" s="70"/>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c r="AA158" s="70"/>
    </row>
    <row r="159" spans="1:27" x14ac:dyDescent="0.35">
      <c r="A159" s="70"/>
      <c r="B159" s="70"/>
      <c r="C159" s="70"/>
      <c r="D159" s="70"/>
      <c r="E159" s="70"/>
      <c r="F159" s="70"/>
      <c r="G159" s="70"/>
      <c r="H159" s="70"/>
      <c r="I159" s="70"/>
      <c r="J159" s="70"/>
      <c r="K159" s="70"/>
      <c r="L159" s="70"/>
      <c r="M159" s="70"/>
      <c r="N159" s="70"/>
      <c r="O159" s="70"/>
      <c r="P159" s="70"/>
      <c r="Q159" s="70"/>
      <c r="R159" s="70"/>
      <c r="S159" s="70"/>
      <c r="T159" s="70"/>
      <c r="U159" s="70"/>
      <c r="V159" s="70"/>
      <c r="W159" s="70"/>
      <c r="X159" s="70"/>
      <c r="Y159" s="70"/>
      <c r="Z159" s="70"/>
      <c r="AA159" s="70"/>
    </row>
    <row r="160" spans="1:27" x14ac:dyDescent="0.35">
      <c r="A160" s="70"/>
      <c r="B160" s="70"/>
      <c r="C160" s="70"/>
      <c r="D160" s="70"/>
      <c r="E160" s="70"/>
      <c r="F160" s="70"/>
      <c r="G160" s="70"/>
      <c r="H160" s="70"/>
      <c r="I160" s="70"/>
      <c r="J160" s="70"/>
      <c r="K160" s="70"/>
      <c r="L160" s="70"/>
      <c r="M160" s="70"/>
      <c r="N160" s="70"/>
      <c r="O160" s="70"/>
      <c r="P160" s="70"/>
      <c r="Q160" s="70"/>
      <c r="R160" s="70"/>
      <c r="S160" s="70"/>
      <c r="T160" s="70"/>
      <c r="U160" s="70"/>
      <c r="V160" s="70"/>
      <c r="W160" s="70"/>
      <c r="X160" s="70"/>
      <c r="Y160" s="70"/>
      <c r="Z160" s="70"/>
      <c r="AA160" s="70"/>
    </row>
    <row r="161" spans="1:27" x14ac:dyDescent="0.35">
      <c r="A161" s="70"/>
      <c r="B161" s="70"/>
      <c r="C161" s="70"/>
      <c r="D161" s="70"/>
      <c r="E161" s="70"/>
      <c r="F161" s="70"/>
      <c r="G161" s="70"/>
      <c r="H161" s="70"/>
      <c r="I161" s="70"/>
      <c r="J161" s="70"/>
      <c r="K161" s="70"/>
      <c r="L161" s="70"/>
      <c r="M161" s="70"/>
      <c r="N161" s="70"/>
      <c r="O161" s="70"/>
      <c r="P161" s="70"/>
      <c r="Q161" s="70"/>
      <c r="R161" s="70"/>
      <c r="S161" s="70"/>
      <c r="T161" s="70"/>
      <c r="U161" s="70"/>
      <c r="V161" s="70"/>
      <c r="W161" s="70"/>
      <c r="X161" s="70"/>
      <c r="Y161" s="70"/>
      <c r="Z161" s="70"/>
      <c r="AA161" s="70"/>
    </row>
    <row r="162" spans="1:27" x14ac:dyDescent="0.35">
      <c r="A162" s="70"/>
      <c r="B162" s="70"/>
      <c r="C162" s="70"/>
      <c r="D162" s="70"/>
      <c r="E162" s="70"/>
      <c r="F162" s="70"/>
      <c r="G162" s="70"/>
      <c r="H162" s="70"/>
      <c r="I162" s="70"/>
      <c r="J162" s="70"/>
      <c r="K162" s="70"/>
      <c r="L162" s="70"/>
      <c r="M162" s="70"/>
      <c r="N162" s="70"/>
      <c r="O162" s="70"/>
      <c r="P162" s="70"/>
      <c r="Q162" s="70"/>
      <c r="R162" s="70"/>
      <c r="S162" s="70"/>
      <c r="T162" s="70"/>
      <c r="U162" s="70"/>
      <c r="V162" s="70"/>
      <c r="W162" s="70"/>
      <c r="X162" s="70"/>
      <c r="Y162" s="70"/>
      <c r="Z162" s="70"/>
      <c r="AA162" s="70"/>
    </row>
    <row r="163" spans="1:27" x14ac:dyDescent="0.35">
      <c r="A163" s="70"/>
      <c r="B163" s="70"/>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c r="AA163" s="70"/>
    </row>
    <row r="164" spans="1:27" x14ac:dyDescent="0.35">
      <c r="A164" s="70"/>
      <c r="B164" s="70"/>
      <c r="C164" s="70"/>
      <c r="D164" s="70"/>
      <c r="E164" s="70"/>
      <c r="F164" s="70"/>
      <c r="G164" s="70"/>
      <c r="H164" s="70"/>
      <c r="I164" s="70"/>
      <c r="J164" s="70"/>
      <c r="K164" s="70"/>
      <c r="L164" s="70"/>
      <c r="M164" s="70"/>
      <c r="N164" s="70"/>
      <c r="O164" s="70"/>
      <c r="P164" s="70"/>
      <c r="Q164" s="70"/>
      <c r="R164" s="70"/>
      <c r="S164" s="70"/>
      <c r="T164" s="70"/>
      <c r="U164" s="70"/>
      <c r="V164" s="70"/>
      <c r="W164" s="70"/>
      <c r="X164" s="70"/>
      <c r="Y164" s="70"/>
      <c r="Z164" s="70"/>
      <c r="AA164" s="70"/>
    </row>
    <row r="165" spans="1:27" x14ac:dyDescent="0.35">
      <c r="A165" s="70"/>
      <c r="B165" s="70"/>
      <c r="C165" s="70"/>
      <c r="D165" s="70"/>
      <c r="E165" s="70"/>
      <c r="F165" s="70"/>
      <c r="G165" s="70"/>
      <c r="H165" s="70"/>
      <c r="I165" s="70"/>
      <c r="J165" s="70"/>
      <c r="K165" s="70"/>
      <c r="L165" s="70"/>
      <c r="M165" s="70"/>
      <c r="N165" s="70"/>
      <c r="O165" s="70"/>
      <c r="P165" s="70"/>
      <c r="Q165" s="70"/>
      <c r="R165" s="70"/>
      <c r="S165" s="70"/>
      <c r="T165" s="70"/>
      <c r="U165" s="70"/>
      <c r="V165" s="70"/>
      <c r="W165" s="70"/>
      <c r="X165" s="70"/>
      <c r="Y165" s="70"/>
      <c r="Z165" s="70"/>
      <c r="AA165" s="70"/>
    </row>
    <row r="166" spans="1:27" x14ac:dyDescent="0.35">
      <c r="A166" s="70"/>
      <c r="B166" s="70"/>
      <c r="C166" s="70"/>
      <c r="D166" s="70"/>
      <c r="E166" s="70"/>
      <c r="F166" s="70"/>
      <c r="G166" s="70"/>
      <c r="H166" s="70"/>
      <c r="I166" s="70"/>
      <c r="J166" s="70"/>
      <c r="K166" s="70"/>
      <c r="L166" s="70"/>
      <c r="M166" s="70"/>
      <c r="N166" s="70"/>
      <c r="O166" s="70"/>
      <c r="P166" s="70"/>
      <c r="Q166" s="70"/>
      <c r="R166" s="70"/>
      <c r="S166" s="70"/>
      <c r="T166" s="70"/>
      <c r="U166" s="70"/>
      <c r="V166" s="70"/>
      <c r="W166" s="70"/>
      <c r="X166" s="70"/>
      <c r="Y166" s="70"/>
      <c r="Z166" s="70"/>
      <c r="AA166" s="70"/>
    </row>
    <row r="167" spans="1:27" x14ac:dyDescent="0.35">
      <c r="A167" s="70"/>
      <c r="B167" s="70"/>
      <c r="C167" s="70"/>
      <c r="D167" s="70"/>
      <c r="E167" s="70"/>
      <c r="F167" s="70"/>
      <c r="G167" s="70"/>
      <c r="H167" s="70"/>
      <c r="I167" s="70"/>
      <c r="J167" s="70"/>
      <c r="K167" s="70"/>
      <c r="L167" s="70"/>
      <c r="M167" s="70"/>
      <c r="N167" s="70"/>
      <c r="O167" s="70"/>
      <c r="P167" s="70"/>
      <c r="Q167" s="70"/>
      <c r="R167" s="70"/>
      <c r="S167" s="70"/>
      <c r="T167" s="70"/>
      <c r="U167" s="70"/>
      <c r="V167" s="70"/>
      <c r="W167" s="70"/>
      <c r="X167" s="70"/>
      <c r="Y167" s="70"/>
      <c r="Z167" s="70"/>
      <c r="AA167" s="70"/>
    </row>
    <row r="168" spans="1:27" x14ac:dyDescent="0.35">
      <c r="A168" s="70"/>
      <c r="B168" s="70"/>
      <c r="C168" s="70"/>
      <c r="D168" s="70"/>
      <c r="E168" s="70"/>
      <c r="F168" s="70"/>
      <c r="G168" s="70"/>
      <c r="H168" s="70"/>
      <c r="I168" s="70"/>
      <c r="J168" s="70"/>
      <c r="K168" s="70"/>
      <c r="L168" s="70"/>
      <c r="M168" s="70"/>
      <c r="N168" s="70"/>
      <c r="O168" s="70"/>
      <c r="P168" s="70"/>
      <c r="Q168" s="70"/>
      <c r="R168" s="70"/>
      <c r="S168" s="70"/>
      <c r="T168" s="70"/>
      <c r="U168" s="70"/>
      <c r="V168" s="70"/>
      <c r="W168" s="70"/>
      <c r="X168" s="70"/>
      <c r="Y168" s="70"/>
      <c r="Z168" s="70"/>
      <c r="AA168" s="70"/>
    </row>
    <row r="169" spans="1:27" x14ac:dyDescent="0.35">
      <c r="A169" s="70"/>
      <c r="B169" s="70"/>
      <c r="C169" s="70"/>
      <c r="D169" s="70"/>
      <c r="E169" s="70"/>
      <c r="F169" s="70"/>
      <c r="G169" s="70"/>
      <c r="H169" s="70"/>
      <c r="I169" s="70"/>
      <c r="J169" s="70"/>
      <c r="K169" s="70"/>
      <c r="L169" s="70"/>
      <c r="M169" s="70"/>
      <c r="N169" s="70"/>
      <c r="O169" s="70"/>
      <c r="P169" s="70"/>
      <c r="Q169" s="70"/>
      <c r="R169" s="70"/>
      <c r="S169" s="70"/>
      <c r="T169" s="70"/>
      <c r="U169" s="70"/>
      <c r="V169" s="70"/>
      <c r="W169" s="70"/>
      <c r="X169" s="70"/>
      <c r="Y169" s="70"/>
      <c r="Z169" s="70"/>
      <c r="AA169" s="70"/>
    </row>
    <row r="170" spans="1:27" x14ac:dyDescent="0.35">
      <c r="A170" s="70"/>
      <c r="B170" s="70"/>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c r="AA170" s="70"/>
    </row>
    <row r="171" spans="1:27" x14ac:dyDescent="0.35">
      <c r="A171" s="70"/>
      <c r="B171" s="70"/>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c r="AA171" s="70"/>
    </row>
    <row r="172" spans="1:27" x14ac:dyDescent="0.35">
      <c r="A172" s="70"/>
      <c r="B172" s="70"/>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row>
    <row r="173" spans="1:27" x14ac:dyDescent="0.35">
      <c r="A173" s="70"/>
      <c r="B173" s="70"/>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c r="AA173" s="70"/>
    </row>
    <row r="174" spans="1:27" x14ac:dyDescent="0.35">
      <c r="A174" s="70"/>
      <c r="B174" s="70"/>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c r="AA174" s="70"/>
    </row>
    <row r="175" spans="1:27" x14ac:dyDescent="0.35">
      <c r="A175" s="70"/>
      <c r="B175" s="70"/>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c r="AA175" s="70"/>
    </row>
    <row r="176" spans="1:27" x14ac:dyDescent="0.35">
      <c r="A176" s="70"/>
      <c r="B176" s="70"/>
      <c r="C176" s="70"/>
      <c r="D176" s="70"/>
      <c r="E176" s="70"/>
      <c r="F176" s="70"/>
      <c r="G176" s="70"/>
      <c r="H176" s="70"/>
      <c r="I176" s="70"/>
      <c r="J176" s="70"/>
      <c r="K176" s="70"/>
      <c r="L176" s="70"/>
      <c r="M176" s="70"/>
      <c r="N176" s="70"/>
      <c r="O176" s="70"/>
      <c r="P176" s="70"/>
      <c r="Q176" s="70"/>
      <c r="R176" s="70"/>
      <c r="S176" s="70"/>
      <c r="T176" s="70"/>
      <c r="U176" s="70"/>
      <c r="V176" s="70"/>
      <c r="W176" s="70"/>
      <c r="X176" s="70"/>
      <c r="Y176" s="70"/>
      <c r="Z176" s="70"/>
      <c r="AA176" s="70"/>
    </row>
    <row r="177" spans="1:27" x14ac:dyDescent="0.35">
      <c r="A177" s="70"/>
      <c r="B177" s="70"/>
      <c r="C177" s="70"/>
      <c r="D177" s="70"/>
      <c r="E177" s="70"/>
      <c r="F177" s="70"/>
      <c r="G177" s="70"/>
      <c r="H177" s="70"/>
      <c r="I177" s="70"/>
      <c r="J177" s="70"/>
      <c r="K177" s="70"/>
      <c r="L177" s="70"/>
      <c r="M177" s="70"/>
      <c r="N177" s="70"/>
      <c r="O177" s="70"/>
      <c r="P177" s="70"/>
      <c r="Q177" s="70"/>
      <c r="R177" s="70"/>
      <c r="S177" s="70"/>
      <c r="T177" s="70"/>
      <c r="U177" s="70"/>
      <c r="V177" s="70"/>
      <c r="W177" s="70"/>
      <c r="X177" s="70"/>
      <c r="Y177" s="70"/>
      <c r="Z177" s="70"/>
      <c r="AA177" s="70"/>
    </row>
    <row r="178" spans="1:27" x14ac:dyDescent="0.35">
      <c r="A178" s="70"/>
      <c r="B178" s="70"/>
      <c r="C178" s="70"/>
      <c r="D178" s="70"/>
      <c r="E178" s="70"/>
      <c r="F178" s="70"/>
      <c r="G178" s="70"/>
      <c r="H178" s="70"/>
      <c r="I178" s="70"/>
      <c r="J178" s="70"/>
      <c r="K178" s="70"/>
      <c r="L178" s="70"/>
      <c r="M178" s="70"/>
      <c r="N178" s="70"/>
      <c r="O178" s="70"/>
      <c r="P178" s="70"/>
      <c r="Q178" s="70"/>
      <c r="R178" s="70"/>
      <c r="S178" s="70"/>
      <c r="T178" s="70"/>
      <c r="U178" s="70"/>
      <c r="V178" s="70"/>
      <c r="W178" s="70"/>
      <c r="X178" s="70"/>
      <c r="Y178" s="70"/>
      <c r="Z178" s="70"/>
      <c r="AA178" s="70"/>
    </row>
    <row r="179" spans="1:27" x14ac:dyDescent="0.35">
      <c r="A179" s="70"/>
      <c r="B179" s="70"/>
      <c r="C179" s="70"/>
      <c r="D179" s="70"/>
      <c r="E179" s="70"/>
      <c r="F179" s="70"/>
      <c r="G179" s="70"/>
      <c r="H179" s="70"/>
      <c r="I179" s="70"/>
      <c r="J179" s="70"/>
      <c r="K179" s="70"/>
      <c r="L179" s="70"/>
      <c r="M179" s="70"/>
      <c r="N179" s="70"/>
      <c r="O179" s="70"/>
      <c r="P179" s="70"/>
      <c r="Q179" s="70"/>
      <c r="R179" s="70"/>
      <c r="S179" s="70"/>
      <c r="T179" s="70"/>
      <c r="U179" s="70"/>
      <c r="V179" s="70"/>
      <c r="W179" s="70"/>
      <c r="X179" s="70"/>
      <c r="Y179" s="70"/>
      <c r="Z179" s="70"/>
      <c r="AA179" s="70"/>
    </row>
    <row r="180" spans="1:27" x14ac:dyDescent="0.35">
      <c r="A180" s="70"/>
      <c r="B180" s="70"/>
      <c r="C180" s="70"/>
      <c r="D180" s="70"/>
      <c r="E180" s="70"/>
      <c r="F180" s="70"/>
      <c r="G180" s="70"/>
      <c r="H180" s="70"/>
      <c r="I180" s="70"/>
      <c r="J180" s="70"/>
      <c r="K180" s="70"/>
      <c r="L180" s="70"/>
      <c r="M180" s="70"/>
      <c r="N180" s="70"/>
      <c r="O180" s="70"/>
      <c r="P180" s="70"/>
      <c r="Q180" s="70"/>
      <c r="R180" s="70"/>
      <c r="S180" s="70"/>
      <c r="T180" s="70"/>
      <c r="U180" s="70"/>
      <c r="V180" s="70"/>
      <c r="W180" s="70"/>
      <c r="X180" s="70"/>
      <c r="Y180" s="70"/>
      <c r="Z180" s="70"/>
      <c r="AA180" s="70"/>
    </row>
    <row r="181" spans="1:27" x14ac:dyDescent="0.35">
      <c r="A181" s="70"/>
      <c r="B181" s="70"/>
      <c r="C181" s="70"/>
      <c r="D181" s="70"/>
      <c r="E181" s="70"/>
      <c r="F181" s="70"/>
      <c r="G181" s="70"/>
      <c r="H181" s="70"/>
      <c r="I181" s="70"/>
      <c r="J181" s="70"/>
      <c r="K181" s="70"/>
      <c r="L181" s="70"/>
      <c r="M181" s="70"/>
      <c r="N181" s="70"/>
      <c r="O181" s="70"/>
      <c r="P181" s="70"/>
      <c r="Q181" s="70"/>
      <c r="R181" s="70"/>
      <c r="S181" s="70"/>
      <c r="T181" s="70"/>
      <c r="U181" s="70"/>
      <c r="V181" s="70"/>
      <c r="W181" s="70"/>
      <c r="X181" s="70"/>
      <c r="Y181" s="70"/>
      <c r="Z181" s="70"/>
      <c r="AA181" s="70"/>
    </row>
    <row r="182" spans="1:27" x14ac:dyDescent="0.35">
      <c r="A182" s="70"/>
      <c r="B182" s="70"/>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c r="AA182" s="70"/>
    </row>
    <row r="183" spans="1:27" x14ac:dyDescent="0.35">
      <c r="A183" s="70"/>
      <c r="B183" s="70"/>
      <c r="C183" s="70"/>
      <c r="D183" s="70"/>
      <c r="E183" s="70"/>
      <c r="F183" s="70"/>
      <c r="G183" s="70"/>
      <c r="H183" s="70"/>
      <c r="I183" s="70"/>
      <c r="J183" s="70"/>
      <c r="K183" s="70"/>
      <c r="L183" s="70"/>
      <c r="M183" s="70"/>
      <c r="N183" s="70"/>
      <c r="O183" s="70"/>
      <c r="P183" s="70"/>
      <c r="Q183" s="70"/>
      <c r="R183" s="70"/>
      <c r="S183" s="70"/>
      <c r="T183" s="70"/>
      <c r="U183" s="70"/>
      <c r="V183" s="70"/>
      <c r="W183" s="70"/>
      <c r="X183" s="70"/>
      <c r="Y183" s="70"/>
      <c r="Z183" s="70"/>
      <c r="AA183" s="70"/>
    </row>
    <row r="184" spans="1:27" x14ac:dyDescent="0.35">
      <c r="A184" s="70"/>
      <c r="B184" s="70"/>
      <c r="C184" s="70"/>
      <c r="D184" s="70"/>
      <c r="E184" s="70"/>
      <c r="F184" s="70"/>
      <c r="G184" s="70"/>
      <c r="H184" s="70"/>
      <c r="I184" s="70"/>
      <c r="J184" s="70"/>
      <c r="K184" s="70"/>
      <c r="L184" s="70"/>
      <c r="M184" s="70"/>
      <c r="N184" s="70"/>
      <c r="O184" s="70"/>
      <c r="P184" s="70"/>
      <c r="Q184" s="70"/>
      <c r="R184" s="70"/>
      <c r="S184" s="70"/>
      <c r="T184" s="70"/>
      <c r="U184" s="70"/>
      <c r="V184" s="70"/>
      <c r="W184" s="70"/>
      <c r="X184" s="70"/>
      <c r="Y184" s="70"/>
      <c r="Z184" s="70"/>
      <c r="AA184" s="70"/>
    </row>
    <row r="185" spans="1:27" x14ac:dyDescent="0.35">
      <c r="A185" s="70"/>
      <c r="B185" s="70"/>
      <c r="C185" s="70"/>
      <c r="D185" s="70"/>
      <c r="E185" s="70"/>
      <c r="F185" s="70"/>
      <c r="G185" s="70"/>
      <c r="H185" s="70"/>
      <c r="I185" s="70"/>
      <c r="J185" s="70"/>
      <c r="K185" s="70"/>
      <c r="L185" s="70"/>
      <c r="M185" s="70"/>
      <c r="N185" s="70"/>
      <c r="O185" s="70"/>
      <c r="P185" s="70"/>
      <c r="Q185" s="70"/>
      <c r="R185" s="70"/>
      <c r="S185" s="70"/>
      <c r="T185" s="70"/>
      <c r="U185" s="70"/>
      <c r="V185" s="70"/>
      <c r="W185" s="70"/>
      <c r="X185" s="70"/>
      <c r="Y185" s="70"/>
      <c r="Z185" s="70"/>
      <c r="AA185" s="70"/>
    </row>
    <row r="186" spans="1:27" x14ac:dyDescent="0.35">
      <c r="A186" s="70"/>
      <c r="B186" s="70"/>
      <c r="C186" s="70"/>
      <c r="D186" s="70"/>
      <c r="E186" s="70"/>
      <c r="F186" s="70"/>
      <c r="G186" s="70"/>
      <c r="H186" s="70"/>
      <c r="I186" s="70"/>
      <c r="J186" s="70"/>
      <c r="K186" s="70"/>
      <c r="L186" s="70"/>
      <c r="M186" s="70"/>
      <c r="N186" s="70"/>
      <c r="O186" s="70"/>
      <c r="P186" s="70"/>
      <c r="Q186" s="70"/>
      <c r="R186" s="70"/>
      <c r="S186" s="70"/>
      <c r="T186" s="70"/>
      <c r="U186" s="70"/>
      <c r="V186" s="70"/>
      <c r="W186" s="70"/>
      <c r="X186" s="70"/>
      <c r="Y186" s="70"/>
      <c r="Z186" s="70"/>
      <c r="AA186" s="70"/>
    </row>
    <row r="187" spans="1:27" x14ac:dyDescent="0.35">
      <c r="A187" s="70"/>
      <c r="B187" s="70"/>
      <c r="C187" s="70"/>
      <c r="D187" s="70"/>
      <c r="E187" s="70"/>
      <c r="F187" s="70"/>
      <c r="G187" s="70"/>
      <c r="H187" s="70"/>
      <c r="I187" s="70"/>
      <c r="J187" s="70"/>
      <c r="K187" s="70"/>
      <c r="L187" s="70"/>
      <c r="M187" s="70"/>
      <c r="N187" s="70"/>
      <c r="O187" s="70"/>
      <c r="P187" s="70"/>
      <c r="Q187" s="70"/>
      <c r="R187" s="70"/>
      <c r="S187" s="70"/>
      <c r="T187" s="70"/>
      <c r="U187" s="70"/>
      <c r="V187" s="70"/>
      <c r="W187" s="70"/>
      <c r="X187" s="70"/>
      <c r="Y187" s="70"/>
      <c r="Z187" s="70"/>
      <c r="AA187" s="70"/>
    </row>
    <row r="188" spans="1:27" x14ac:dyDescent="0.35">
      <c r="A188" s="70"/>
      <c r="B188" s="70"/>
      <c r="C188" s="70"/>
      <c r="D188" s="70"/>
      <c r="E188" s="70"/>
      <c r="F188" s="70"/>
      <c r="G188" s="70"/>
      <c r="H188" s="70"/>
      <c r="I188" s="70"/>
      <c r="J188" s="70"/>
      <c r="K188" s="70"/>
      <c r="L188" s="70"/>
      <c r="M188" s="70"/>
      <c r="N188" s="70"/>
      <c r="O188" s="70"/>
      <c r="P188" s="70"/>
      <c r="Q188" s="70"/>
      <c r="R188" s="70"/>
      <c r="S188" s="70"/>
      <c r="T188" s="70"/>
      <c r="U188" s="70"/>
      <c r="V188" s="70"/>
      <c r="W188" s="70"/>
      <c r="X188" s="70"/>
      <c r="Y188" s="70"/>
      <c r="Z188" s="70"/>
      <c r="AA188" s="70"/>
    </row>
    <row r="189" spans="1:27" x14ac:dyDescent="0.35">
      <c r="A189" s="70"/>
      <c r="B189" s="70"/>
      <c r="C189" s="70"/>
      <c r="D189" s="70"/>
      <c r="E189" s="70"/>
      <c r="F189" s="70"/>
      <c r="G189" s="70"/>
      <c r="H189" s="70"/>
      <c r="I189" s="70"/>
      <c r="J189" s="70"/>
      <c r="K189" s="70"/>
      <c r="L189" s="70"/>
      <c r="M189" s="70"/>
      <c r="N189" s="70"/>
      <c r="O189" s="70"/>
      <c r="P189" s="70"/>
      <c r="Q189" s="70"/>
      <c r="R189" s="70"/>
      <c r="S189" s="70"/>
      <c r="T189" s="70"/>
      <c r="U189" s="70"/>
      <c r="V189" s="70"/>
      <c r="W189" s="70"/>
      <c r="X189" s="70"/>
      <c r="Y189" s="70"/>
      <c r="Z189" s="70"/>
      <c r="AA189" s="70"/>
    </row>
    <row r="190" spans="1:27" x14ac:dyDescent="0.35">
      <c r="A190" s="70"/>
      <c r="B190" s="70"/>
      <c r="C190" s="70"/>
      <c r="D190" s="70"/>
      <c r="E190" s="70"/>
      <c r="F190" s="70"/>
      <c r="G190" s="70"/>
      <c r="H190" s="70"/>
      <c r="I190" s="70"/>
      <c r="J190" s="70"/>
      <c r="K190" s="70"/>
      <c r="L190" s="70"/>
      <c r="M190" s="70"/>
      <c r="N190" s="70"/>
      <c r="O190" s="70"/>
      <c r="P190" s="70"/>
      <c r="Q190" s="70"/>
      <c r="R190" s="70"/>
      <c r="S190" s="70"/>
      <c r="T190" s="70"/>
      <c r="U190" s="70"/>
      <c r="V190" s="70"/>
      <c r="W190" s="70"/>
      <c r="X190" s="70"/>
      <c r="Y190" s="70"/>
      <c r="Z190" s="70"/>
      <c r="AA190" s="70"/>
    </row>
    <row r="191" spans="1:27" x14ac:dyDescent="0.35">
      <c r="A191" s="70"/>
      <c r="B191" s="70"/>
      <c r="C191" s="70"/>
      <c r="D191" s="70"/>
      <c r="E191" s="70"/>
      <c r="F191" s="70"/>
      <c r="G191" s="70"/>
      <c r="H191" s="70"/>
      <c r="I191" s="70"/>
      <c r="J191" s="70"/>
      <c r="K191" s="70"/>
      <c r="L191" s="70"/>
      <c r="M191" s="70"/>
      <c r="N191" s="70"/>
      <c r="O191" s="70"/>
      <c r="P191" s="70"/>
      <c r="Q191" s="70"/>
      <c r="R191" s="70"/>
      <c r="S191" s="70"/>
      <c r="T191" s="70"/>
      <c r="U191" s="70"/>
      <c r="V191" s="70"/>
      <c r="W191" s="70"/>
      <c r="X191" s="70"/>
      <c r="Y191" s="70"/>
      <c r="Z191" s="70"/>
      <c r="AA191" s="70"/>
    </row>
    <row r="192" spans="1:27" x14ac:dyDescent="0.35">
      <c r="A192" s="70"/>
      <c r="B192" s="70"/>
      <c r="C192" s="70"/>
      <c r="D192" s="70"/>
      <c r="E192" s="70"/>
      <c r="F192" s="70"/>
      <c r="G192" s="70"/>
      <c r="H192" s="70"/>
      <c r="I192" s="70"/>
      <c r="J192" s="70"/>
      <c r="K192" s="70"/>
      <c r="L192" s="70"/>
      <c r="M192" s="70"/>
      <c r="N192" s="70"/>
      <c r="O192" s="70"/>
      <c r="P192" s="70"/>
      <c r="Q192" s="70"/>
      <c r="R192" s="70"/>
      <c r="S192" s="70"/>
      <c r="T192" s="70"/>
      <c r="U192" s="70"/>
      <c r="V192" s="70"/>
      <c r="W192" s="70"/>
      <c r="X192" s="70"/>
      <c r="Y192" s="70"/>
      <c r="Z192" s="70"/>
      <c r="AA192" s="70"/>
    </row>
    <row r="193" spans="1:27" x14ac:dyDescent="0.35">
      <c r="A193" s="70"/>
      <c r="B193" s="70"/>
      <c r="C193" s="70"/>
      <c r="D193" s="70"/>
      <c r="E193" s="70"/>
      <c r="F193" s="70"/>
      <c r="G193" s="70"/>
      <c r="H193" s="70"/>
      <c r="I193" s="70"/>
      <c r="J193" s="70"/>
      <c r="K193" s="70"/>
      <c r="L193" s="70"/>
      <c r="M193" s="70"/>
      <c r="N193" s="70"/>
      <c r="O193" s="70"/>
      <c r="P193" s="70"/>
      <c r="Q193" s="70"/>
      <c r="R193" s="70"/>
      <c r="S193" s="70"/>
      <c r="T193" s="70"/>
      <c r="U193" s="70"/>
      <c r="V193" s="70"/>
      <c r="W193" s="70"/>
      <c r="X193" s="70"/>
      <c r="Y193" s="70"/>
      <c r="Z193" s="70"/>
      <c r="AA193" s="70"/>
    </row>
    <row r="194" spans="1:27" x14ac:dyDescent="0.35">
      <c r="A194" s="70"/>
      <c r="B194" s="70"/>
      <c r="C194" s="70"/>
      <c r="D194" s="70"/>
      <c r="E194" s="70"/>
      <c r="F194" s="70"/>
      <c r="G194" s="70"/>
      <c r="H194" s="70"/>
      <c r="I194" s="70"/>
      <c r="J194" s="70"/>
      <c r="K194" s="70"/>
      <c r="L194" s="70"/>
      <c r="M194" s="70"/>
      <c r="N194" s="70"/>
      <c r="O194" s="70"/>
      <c r="P194" s="70"/>
      <c r="Q194" s="70"/>
      <c r="R194" s="70"/>
      <c r="S194" s="70"/>
      <c r="T194" s="70"/>
      <c r="U194" s="70"/>
      <c r="V194" s="70"/>
      <c r="W194" s="70"/>
      <c r="X194" s="70"/>
      <c r="Y194" s="70"/>
      <c r="Z194" s="70"/>
      <c r="AA194" s="70"/>
    </row>
    <row r="195" spans="1:27" x14ac:dyDescent="0.35">
      <c r="A195" s="70"/>
      <c r="B195" s="70"/>
      <c r="C195" s="70"/>
      <c r="D195" s="70"/>
      <c r="E195" s="70"/>
      <c r="F195" s="70"/>
      <c r="G195" s="70"/>
      <c r="H195" s="70"/>
      <c r="I195" s="70"/>
      <c r="J195" s="70"/>
      <c r="K195" s="70"/>
      <c r="L195" s="70"/>
      <c r="M195" s="70"/>
      <c r="N195" s="70"/>
      <c r="O195" s="70"/>
      <c r="P195" s="70"/>
      <c r="Q195" s="70"/>
      <c r="R195" s="70"/>
      <c r="S195" s="70"/>
      <c r="T195" s="70"/>
      <c r="U195" s="70"/>
      <c r="V195" s="70"/>
      <c r="W195" s="70"/>
      <c r="X195" s="70"/>
      <c r="Y195" s="70"/>
      <c r="Z195" s="70"/>
      <c r="AA195" s="70"/>
    </row>
    <row r="196" spans="1:27" x14ac:dyDescent="0.35">
      <c r="A196" s="70"/>
      <c r="B196" s="70"/>
      <c r="C196" s="70"/>
      <c r="D196" s="70"/>
      <c r="E196" s="70"/>
      <c r="F196" s="70"/>
      <c r="G196" s="70"/>
      <c r="H196" s="70"/>
      <c r="I196" s="70"/>
      <c r="J196" s="70"/>
      <c r="K196" s="70"/>
      <c r="L196" s="70"/>
      <c r="M196" s="70"/>
      <c r="N196" s="70"/>
      <c r="O196" s="70"/>
      <c r="P196" s="70"/>
      <c r="Q196" s="70"/>
      <c r="R196" s="70"/>
      <c r="S196" s="70"/>
      <c r="T196" s="70"/>
      <c r="U196" s="70"/>
      <c r="V196" s="70"/>
      <c r="W196" s="70"/>
      <c r="X196" s="70"/>
      <c r="Y196" s="70"/>
      <c r="Z196" s="70"/>
      <c r="AA196" s="70"/>
    </row>
    <row r="197" spans="1:27" x14ac:dyDescent="0.35">
      <c r="A197" s="70"/>
      <c r="B197" s="70"/>
      <c r="C197" s="70"/>
      <c r="D197" s="70"/>
      <c r="E197" s="70"/>
      <c r="F197" s="70"/>
      <c r="G197" s="70"/>
      <c r="H197" s="70"/>
      <c r="I197" s="70"/>
      <c r="J197" s="70"/>
      <c r="K197" s="70"/>
      <c r="L197" s="70"/>
      <c r="M197" s="70"/>
      <c r="N197" s="70"/>
      <c r="O197" s="70"/>
      <c r="P197" s="70"/>
      <c r="Q197" s="70"/>
      <c r="R197" s="70"/>
      <c r="S197" s="70"/>
      <c r="T197" s="70"/>
      <c r="U197" s="70"/>
      <c r="V197" s="70"/>
      <c r="W197" s="70"/>
      <c r="X197" s="70"/>
      <c r="Y197" s="70"/>
      <c r="Z197" s="70"/>
      <c r="AA197" s="70"/>
    </row>
    <row r="198" spans="1:27" x14ac:dyDescent="0.35">
      <c r="A198" s="70"/>
      <c r="B198" s="70"/>
      <c r="C198" s="70"/>
      <c r="D198" s="70"/>
      <c r="E198" s="70"/>
      <c r="F198" s="70"/>
      <c r="G198" s="70"/>
      <c r="H198" s="70"/>
      <c r="I198" s="70"/>
      <c r="J198" s="70"/>
      <c r="K198" s="70"/>
      <c r="L198" s="70"/>
      <c r="M198" s="70"/>
      <c r="N198" s="70"/>
      <c r="O198" s="70"/>
      <c r="P198" s="70"/>
      <c r="Q198" s="70"/>
      <c r="R198" s="70"/>
      <c r="S198" s="70"/>
      <c r="T198" s="70"/>
      <c r="U198" s="70"/>
      <c r="V198" s="70"/>
      <c r="W198" s="70"/>
      <c r="X198" s="70"/>
      <c r="Y198" s="70"/>
      <c r="Z198" s="70"/>
      <c r="AA198" s="70"/>
    </row>
    <row r="199" spans="1:27" x14ac:dyDescent="0.35">
      <c r="A199" s="70"/>
      <c r="B199" s="70"/>
      <c r="C199" s="70"/>
      <c r="D199" s="70"/>
      <c r="E199" s="70"/>
      <c r="F199" s="70"/>
      <c r="G199" s="70"/>
      <c r="H199" s="70"/>
      <c r="I199" s="70"/>
      <c r="J199" s="70"/>
      <c r="K199" s="70"/>
      <c r="L199" s="70"/>
      <c r="M199" s="70"/>
      <c r="N199" s="70"/>
      <c r="O199" s="70"/>
      <c r="P199" s="70"/>
      <c r="Q199" s="70"/>
      <c r="R199" s="70"/>
      <c r="S199" s="70"/>
      <c r="T199" s="70"/>
      <c r="U199" s="70"/>
      <c r="V199" s="70"/>
      <c r="W199" s="70"/>
      <c r="X199" s="70"/>
      <c r="Y199" s="70"/>
      <c r="Z199" s="70"/>
      <c r="AA199" s="70"/>
    </row>
    <row r="200" spans="1:27" x14ac:dyDescent="0.35">
      <c r="A200" s="70"/>
      <c r="B200" s="70"/>
      <c r="C200" s="70"/>
      <c r="D200" s="70"/>
      <c r="E200" s="70"/>
      <c r="F200" s="70"/>
      <c r="G200" s="70"/>
      <c r="H200" s="70"/>
      <c r="I200" s="70"/>
      <c r="J200" s="70"/>
      <c r="K200" s="70"/>
      <c r="L200" s="70"/>
      <c r="M200" s="70"/>
      <c r="N200" s="70"/>
      <c r="O200" s="70"/>
      <c r="P200" s="70"/>
      <c r="Q200" s="70"/>
      <c r="R200" s="70"/>
      <c r="S200" s="70"/>
      <c r="T200" s="70"/>
      <c r="U200" s="70"/>
      <c r="V200" s="70"/>
      <c r="W200" s="70"/>
      <c r="X200" s="70"/>
      <c r="Y200" s="70"/>
      <c r="Z200" s="70"/>
      <c r="AA200" s="70"/>
    </row>
  </sheetData>
  <sheetProtection password="C9A9" sheet="1" objects="1" scenarios="1"/>
  <mergeCells count="3">
    <mergeCell ref="D3:O3"/>
    <mergeCell ref="P3:AA3"/>
    <mergeCell ref="B3:C3"/>
  </mergeCells>
  <hyperlinks>
    <hyperlink ref="A1"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vt:lpstr>
      <vt:lpstr>simulation</vt:lpstr>
      <vt:lpstr>radiation &amp; duration of night</vt:lpstr>
      <vt:lpstr>simulation!Print_Area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PV-Simulation</dc:title>
  <dc:subject>Dämmerungsschalterbetriebenes Leuchtfeuer</dc:subject>
  <dc:creator>TReddmann</dc:creator>
  <cp:keywords>reddy</cp:keywords>
  <dc:description>Bearbeitung durch F400:_x000d_
- Berechnung der Nachtlänge durch Formel_x000d_
- Zusätzliche Felder: Geogr. Breite, Switch-level_x000d_
- teilweise wird mit Durchschnittsmonaten (30,4375 Tage) gerechnet, teilweise mit Kalendermonaten</dc:description>
  <cp:lastModifiedBy>Seamus Doyle</cp:lastModifiedBy>
  <cp:lastPrinted>2017-03-28T15:06:19Z</cp:lastPrinted>
  <dcterms:created xsi:type="dcterms:W3CDTF">1999-01-17T15:32:26Z</dcterms:created>
  <dcterms:modified xsi:type="dcterms:W3CDTF">2017-03-30T07:34:58Z</dcterms:modified>
</cp:coreProperties>
</file>